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74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10" i="1" l="1"/>
  <c r="F337" i="1"/>
  <c r="F336" i="1"/>
  <c r="F335" i="1"/>
  <c r="F334" i="1"/>
  <c r="F333" i="1"/>
  <c r="F332" i="1"/>
  <c r="F331" i="1"/>
  <c r="F330" i="1"/>
  <c r="F329" i="1"/>
  <c r="F328" i="1"/>
  <c r="F327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53" i="1"/>
  <c r="F252" i="1"/>
  <c r="F251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187" i="1"/>
  <c r="F186" i="1"/>
  <c r="F185" i="1"/>
  <c r="F184" i="1"/>
  <c r="F183" i="1"/>
  <c r="F182" i="1"/>
  <c r="F181" i="1"/>
  <c r="F132" i="1"/>
  <c r="F131" i="1"/>
  <c r="F130" i="1"/>
  <c r="F129" i="1"/>
  <c r="F128" i="1"/>
  <c r="F127" i="1"/>
  <c r="F75" i="1"/>
</calcChain>
</file>

<file path=xl/sharedStrings.xml><?xml version="1.0" encoding="utf-8"?>
<sst xmlns="http://schemas.openxmlformats.org/spreadsheetml/2006/main" count="1569" uniqueCount="1064">
  <si>
    <t>捐赠时间</t>
    <phoneticPr fontId="2" type="noConversion"/>
  </si>
  <si>
    <t>捐赠人姓名</t>
  </si>
  <si>
    <t>入校就读院系</t>
  </si>
  <si>
    <t>索书号</t>
    <phoneticPr fontId="2" type="noConversion"/>
  </si>
  <si>
    <t>条码</t>
    <phoneticPr fontId="2" type="noConversion"/>
  </si>
  <si>
    <t>章晓野</t>
  </si>
  <si>
    <t>国际关系与公共事务学院</t>
  </si>
  <si>
    <t>邬红磊</t>
  </si>
  <si>
    <t>经济学院</t>
  </si>
  <si>
    <t>世界经济的体现生态要素流分析</t>
    <phoneticPr fontId="2" type="noConversion"/>
  </si>
  <si>
    <t>F11 /C492</t>
    <phoneticPr fontId="2" type="noConversion"/>
  </si>
  <si>
    <t>李秀义</t>
  </si>
  <si>
    <t>继续教育学院</t>
  </si>
  <si>
    <t>风景摄影的艺术之美</t>
    <phoneticPr fontId="2" type="noConversion"/>
  </si>
  <si>
    <t>J414 /C49</t>
    <phoneticPr fontId="2" type="noConversion"/>
  </si>
  <si>
    <t>汪新芽</t>
  </si>
  <si>
    <t>化学系</t>
  </si>
  <si>
    <t>假面人</t>
  </si>
  <si>
    <t>I561.45 /K36F11 /2</t>
  </si>
  <si>
    <t>蔡彤</t>
  </si>
  <si>
    <t>艺术心理学</t>
  </si>
  <si>
    <t>J0-05 /N31</t>
  </si>
  <si>
    <t xml:space="preserve">B140904578915L                </t>
  </si>
  <si>
    <t>沈丽华</t>
  </si>
  <si>
    <t>外国语言文学学院</t>
  </si>
  <si>
    <t>你的城市我的故事</t>
    <phoneticPr fontId="2" type="noConversion"/>
  </si>
  <si>
    <t>I247.57 /L7623N</t>
    <phoneticPr fontId="2" type="noConversion"/>
  </si>
  <si>
    <t>B140904578797T</t>
    <phoneticPr fontId="2" type="noConversion"/>
  </si>
  <si>
    <t>林寒辉</t>
  </si>
  <si>
    <t>孟子全译</t>
    <phoneticPr fontId="2" type="noConversion"/>
  </si>
  <si>
    <t>B222.54 /M19</t>
    <phoneticPr fontId="2" type="noConversion"/>
  </si>
  <si>
    <t xml:space="preserve">B140904578840I </t>
    <phoneticPr fontId="2" type="noConversion"/>
  </si>
  <si>
    <t>外国文学史</t>
  </si>
  <si>
    <t>I109 /W351</t>
  </si>
  <si>
    <t xml:space="preserve">B140904578680K                </t>
  </si>
  <si>
    <t>陈维蘅</t>
  </si>
  <si>
    <t>成本核算与管理</t>
    <phoneticPr fontId="2" type="noConversion"/>
  </si>
  <si>
    <t>F231.2 /L72</t>
    <phoneticPr fontId="2" type="noConversion"/>
  </si>
  <si>
    <t>B140904578818N</t>
    <phoneticPr fontId="2" type="noConversion"/>
  </si>
  <si>
    <t>宋静波</t>
  </si>
  <si>
    <t>悟道丛语</t>
    <phoneticPr fontId="2" type="noConversion"/>
  </si>
  <si>
    <t>H033 /C92</t>
    <phoneticPr fontId="2" type="noConversion"/>
  </si>
  <si>
    <t xml:space="preserve">B1409045790007 </t>
    <phoneticPr fontId="2" type="noConversion"/>
  </si>
  <si>
    <t>袁媛</t>
  </si>
  <si>
    <t>文化视域中的翻译理论研究</t>
    <phoneticPr fontId="2" type="noConversion"/>
  </si>
  <si>
    <t>I046 /Y28A</t>
    <phoneticPr fontId="2" type="noConversion"/>
  </si>
  <si>
    <t xml:space="preserve">B140904578757P </t>
    <phoneticPr fontId="2" type="noConversion"/>
  </si>
  <si>
    <t>周维明</t>
  </si>
  <si>
    <t>法学院</t>
  </si>
  <si>
    <t>环境声的听觉感知与自动识别</t>
    <phoneticPr fontId="2" type="noConversion"/>
  </si>
  <si>
    <t>X121 /C45</t>
    <phoneticPr fontId="2" type="noConversion"/>
  </si>
  <si>
    <t>B140904578709M</t>
    <phoneticPr fontId="2" type="noConversion"/>
  </si>
  <si>
    <t>实用腹壁外科学</t>
    <phoneticPr fontId="2" type="noConversion"/>
  </si>
  <si>
    <t>R656.3 /G69</t>
    <phoneticPr fontId="2" type="noConversion"/>
  </si>
  <si>
    <t>B140904578810F</t>
    <phoneticPr fontId="2" type="noConversion"/>
  </si>
  <si>
    <t>行政诉讼起诉期限制度研究</t>
    <phoneticPr fontId="2" type="noConversion"/>
  </si>
  <si>
    <t>D925.318.4 /L61</t>
    <phoneticPr fontId="2" type="noConversion"/>
  </si>
  <si>
    <t xml:space="preserve">B140904578978U  </t>
    <phoneticPr fontId="2" type="noConversion"/>
  </si>
  <si>
    <t>董永进</t>
  </si>
  <si>
    <t>澳门博彩法律制度</t>
    <phoneticPr fontId="2" type="noConversion"/>
  </si>
  <si>
    <t>D927.659.228 /Q81</t>
    <phoneticPr fontId="2" type="noConversion"/>
  </si>
  <si>
    <t xml:space="preserve">B140904578850J </t>
    <phoneticPr fontId="2" type="noConversion"/>
  </si>
  <si>
    <t>赵锜</t>
  </si>
  <si>
    <t>数学科学学院</t>
  </si>
  <si>
    <t>大数据分析</t>
  </si>
  <si>
    <t>O212.1 /M591</t>
    <phoneticPr fontId="2" type="noConversion"/>
  </si>
  <si>
    <t xml:space="preserve">B140904578899W </t>
    <phoneticPr fontId="2" type="noConversion"/>
  </si>
  <si>
    <t>王潇</t>
  </si>
  <si>
    <t>微积分及其应用</t>
    <phoneticPr fontId="2" type="noConversion"/>
  </si>
  <si>
    <t>O172 /H741 /2</t>
    <phoneticPr fontId="2" type="noConversion"/>
  </si>
  <si>
    <t xml:space="preserve">B140904578761K </t>
    <phoneticPr fontId="2" type="noConversion"/>
  </si>
  <si>
    <t>李军</t>
  </si>
  <si>
    <t>民国老阅读</t>
    <phoneticPr fontId="2" type="noConversion"/>
  </si>
  <si>
    <t>I266 /W61 /4</t>
    <phoneticPr fontId="2" type="noConversion"/>
  </si>
  <si>
    <t xml:space="preserve">B140904578755N </t>
    <phoneticPr fontId="2" type="noConversion"/>
  </si>
  <si>
    <t>线性方程组的高效迭代算法</t>
  </si>
  <si>
    <t>O241.6 /Z33</t>
    <phoneticPr fontId="2" type="noConversion"/>
  </si>
  <si>
    <t>B140904578763M</t>
    <phoneticPr fontId="2" type="noConversion"/>
  </si>
  <si>
    <t>医药产业经济</t>
    <phoneticPr fontId="2" type="noConversion"/>
  </si>
  <si>
    <t>F407.77 /C23</t>
    <phoneticPr fontId="2" type="noConversion"/>
  </si>
  <si>
    <t>B140904578703G</t>
    <phoneticPr fontId="2" type="noConversion"/>
  </si>
  <si>
    <t>稀土有机-无机杂化发光材料</t>
    <phoneticPr fontId="2" type="noConversion"/>
  </si>
  <si>
    <t>TB39 /Z321</t>
    <phoneticPr fontId="2" type="noConversion"/>
  </si>
  <si>
    <t xml:space="preserve">B140904578767Q </t>
    <phoneticPr fontId="2" type="noConversion"/>
  </si>
  <si>
    <t>丁涛</t>
  </si>
  <si>
    <t>信息科学与工程学院</t>
  </si>
  <si>
    <t>素描现场</t>
    <phoneticPr fontId="2" type="noConversion"/>
  </si>
  <si>
    <t>J214 /Y271A</t>
    <phoneticPr fontId="2" type="noConversion"/>
  </si>
  <si>
    <t xml:space="preserve">B140904578939R </t>
    <phoneticPr fontId="2" type="noConversion"/>
  </si>
  <si>
    <t>赵轩</t>
  </si>
  <si>
    <t>新农村财务知识读本</t>
  </si>
  <si>
    <t>F302.6 /C441</t>
  </si>
  <si>
    <t xml:space="preserve">B140904578716K                </t>
  </si>
  <si>
    <t>吴园园</t>
  </si>
  <si>
    <t>生命科学学院</t>
  </si>
  <si>
    <t>大脑是如何高效学习的</t>
    <phoneticPr fontId="2" type="noConversion"/>
  </si>
  <si>
    <t>R338.2 /J47</t>
    <phoneticPr fontId="2" type="noConversion"/>
  </si>
  <si>
    <t xml:space="preserve">B140904578917N </t>
    <phoneticPr fontId="2" type="noConversion"/>
  </si>
  <si>
    <t>张瑛</t>
  </si>
  <si>
    <t>准格尔旗民间故事</t>
  </si>
  <si>
    <t>I291.27 /T65</t>
  </si>
  <si>
    <t xml:space="preserve">B140904578702F                </t>
  </si>
  <si>
    <t>丁岚</t>
  </si>
  <si>
    <t>临床医学院（待恢复）</t>
  </si>
  <si>
    <t>实用现代顺势医学</t>
    <phoneticPr fontId="2" type="noConversion"/>
  </si>
  <si>
    <t>R459.9 /S57</t>
    <phoneticPr fontId="2" type="noConversion"/>
  </si>
  <si>
    <t>B140904578731H</t>
    <phoneticPr fontId="2" type="noConversion"/>
  </si>
  <si>
    <t>血液系统疑难病例精析及诊断思路</t>
  </si>
  <si>
    <t>R552 /L321A</t>
  </si>
  <si>
    <t>医学心理学</t>
    <phoneticPr fontId="2" type="noConversion"/>
  </si>
  <si>
    <t>R395.1 /Y27A(3)</t>
    <phoneticPr fontId="2" type="noConversion"/>
  </si>
  <si>
    <t>B140904578717L</t>
    <phoneticPr fontId="2" type="noConversion"/>
  </si>
  <si>
    <t>汤喜友</t>
  </si>
  <si>
    <t>读经悟道</t>
    <phoneticPr fontId="2" type="noConversion"/>
  </si>
  <si>
    <t>Z126.27-53 /S96</t>
    <phoneticPr fontId="2" type="noConversion"/>
  </si>
  <si>
    <t>B140904578804I</t>
    <phoneticPr fontId="2" type="noConversion"/>
  </si>
  <si>
    <t>基督教与法律</t>
  </si>
  <si>
    <t>D912.150.4 /W44</t>
  </si>
  <si>
    <t xml:space="preserve">B140904579003A                </t>
  </si>
  <si>
    <t>宋太祖</t>
    <phoneticPr fontId="2" type="noConversion"/>
  </si>
  <si>
    <t>I247.53 /H317</t>
    <phoneticPr fontId="2" type="noConversion"/>
  </si>
  <si>
    <t xml:space="preserve">B140904578841J </t>
    <phoneticPr fontId="2" type="noConversion"/>
  </si>
  <si>
    <t>王学仲李叔安书法二人行</t>
    <phoneticPr fontId="2" type="noConversion"/>
  </si>
  <si>
    <t>J292.28 /W37A</t>
    <phoneticPr fontId="2" type="noConversion"/>
  </si>
  <si>
    <t>B140904578771L</t>
    <phoneticPr fontId="2" type="noConversion"/>
  </si>
  <si>
    <t>校长的法律视野</t>
  </si>
  <si>
    <t>D920.5 /Y17</t>
  </si>
  <si>
    <t xml:space="preserve">B140904578744L                </t>
  </si>
  <si>
    <t>医疗损害赔偿典型、疑难案件裁判规则与依据</t>
  </si>
  <si>
    <t>D922.165 /Y21</t>
  </si>
  <si>
    <t xml:space="preserve">B140904578838P                </t>
  </si>
  <si>
    <t>薛冰</t>
  </si>
  <si>
    <t>明代公罪制度研究</t>
  </si>
  <si>
    <t>D924.302 /Y29</t>
  </si>
  <si>
    <t xml:space="preserve">B140904578795R                </t>
  </si>
  <si>
    <t>张蓉</t>
  </si>
  <si>
    <t>中国语言文学系</t>
  </si>
  <si>
    <t>抱朴斋诗笺</t>
  </si>
  <si>
    <t>I227 /W3817</t>
  </si>
  <si>
    <t xml:space="preserve">B140904578712G </t>
  </si>
  <si>
    <t>波德里亚理论及其在中国的传播</t>
    <phoneticPr fontId="2" type="noConversion"/>
  </si>
  <si>
    <t>B565.59 /B92P</t>
    <phoneticPr fontId="2" type="noConversion"/>
  </si>
  <si>
    <t xml:space="preserve">B140904578999X  </t>
    <phoneticPr fontId="2" type="noConversion"/>
  </si>
  <si>
    <t>当代中国社会管理创新研究</t>
  </si>
  <si>
    <t>D63-53 /W38</t>
  </si>
  <si>
    <t xml:space="preserve">B140904578796S                </t>
  </si>
  <si>
    <t>在国家和社会之间</t>
    <phoneticPr fontId="2" type="noConversion"/>
  </si>
  <si>
    <t>C232 /C74</t>
    <phoneticPr fontId="2" type="noConversion"/>
  </si>
  <si>
    <t>B140904578695Q</t>
    <phoneticPr fontId="2" type="noConversion"/>
  </si>
  <si>
    <t>智慧政府之路</t>
  </si>
  <si>
    <t>D63-39 /W33</t>
  </si>
  <si>
    <t xml:space="preserve">B140904578679S                </t>
  </si>
  <si>
    <t>重塑圆明园</t>
    <phoneticPr fontId="2" type="noConversion"/>
  </si>
  <si>
    <t>I247.57 /Q213</t>
    <phoneticPr fontId="2" type="noConversion"/>
  </si>
  <si>
    <t>B140904578697S</t>
    <phoneticPr fontId="2" type="noConversion"/>
  </si>
  <si>
    <t>王昌树</t>
  </si>
  <si>
    <t>楚辞译注</t>
  </si>
  <si>
    <t>I222.3 /D65B</t>
  </si>
  <si>
    <t xml:space="preserve">B140904578748P                </t>
  </si>
  <si>
    <t>潘俊</t>
  </si>
  <si>
    <t>药学院</t>
  </si>
  <si>
    <t>慢性病患者自我管理实践</t>
    <phoneticPr fontId="2" type="noConversion"/>
  </si>
  <si>
    <t>R4 /W34 /1</t>
    <phoneticPr fontId="2" type="noConversion"/>
  </si>
  <si>
    <t>B140904578900F</t>
    <phoneticPr fontId="2" type="noConversion"/>
  </si>
  <si>
    <t>寻求安全</t>
    <phoneticPr fontId="2" type="noConversion"/>
  </si>
  <si>
    <t>R493 /N13</t>
  </si>
  <si>
    <t>B140904578724J</t>
    <phoneticPr fontId="2" type="noConversion"/>
  </si>
  <si>
    <t>医患关系现状与发展研究</t>
    <phoneticPr fontId="2" type="noConversion"/>
  </si>
  <si>
    <t>R197.322 /B37</t>
    <phoneticPr fontId="2" type="noConversion"/>
  </si>
  <si>
    <t>B140904578898V</t>
    <phoneticPr fontId="2" type="noConversion"/>
  </si>
  <si>
    <t>医学免疫学</t>
    <phoneticPr fontId="2" type="noConversion"/>
  </si>
  <si>
    <t>R392 /A21A(3)</t>
    <phoneticPr fontId="2" type="noConversion"/>
  </si>
  <si>
    <t xml:space="preserve">B140904578725K </t>
    <phoneticPr fontId="2" type="noConversion"/>
  </si>
  <si>
    <t>中西医防治骨质疏松千题解</t>
    <phoneticPr fontId="2" type="noConversion"/>
  </si>
  <si>
    <t>R681-44 /L31</t>
    <phoneticPr fontId="2" type="noConversion"/>
  </si>
  <si>
    <t xml:space="preserve">B140904578992Q </t>
    <phoneticPr fontId="2" type="noConversion"/>
  </si>
  <si>
    <t>郑传霞</t>
  </si>
  <si>
    <t>我国社会性管制的法经济学研究</t>
  </si>
  <si>
    <t>D90-056 /H78</t>
  </si>
  <si>
    <t xml:space="preserve">B140904578829P                </t>
  </si>
  <si>
    <t>陈晓亮</t>
  </si>
  <si>
    <t>城乡一体化中农民社会权益保障研究</t>
  </si>
  <si>
    <t>D422.6 /L721</t>
  </si>
  <si>
    <t xml:space="preserve">B140904578866Q                </t>
  </si>
  <si>
    <t>臧伟胜</t>
  </si>
  <si>
    <t>计算机科学技术学院</t>
  </si>
  <si>
    <t>成长在李光耀时代</t>
  </si>
  <si>
    <t>K933.9 /L32</t>
  </si>
  <si>
    <t xml:space="preserve">B140904578998W                </t>
  </si>
  <si>
    <t>董其昌</t>
  </si>
  <si>
    <t>J222.48 /D66F</t>
  </si>
  <si>
    <t xml:space="preserve">B140904578779T                </t>
  </si>
  <si>
    <t>石立民</t>
  </si>
  <si>
    <t>历史学系</t>
  </si>
  <si>
    <t>福州古村镇历史与文化</t>
  </si>
  <si>
    <t>K295.71 /L36</t>
  </si>
  <si>
    <t xml:space="preserve">B140904578960L                </t>
  </si>
  <si>
    <t>赵孟頫·草书千字文</t>
    <phoneticPr fontId="2" type="noConversion"/>
  </si>
  <si>
    <t>J292.25 /Z45P</t>
    <phoneticPr fontId="2" type="noConversion"/>
  </si>
  <si>
    <t xml:space="preserve">B140904578774O </t>
    <phoneticPr fontId="2" type="noConversion"/>
  </si>
  <si>
    <t>唐立国</t>
  </si>
  <si>
    <t>动态差分进化算法及其应用</t>
    <phoneticPr fontId="2" type="noConversion"/>
  </si>
  <si>
    <t>O241.3 /W83</t>
    <phoneticPr fontId="2" type="noConversion"/>
  </si>
  <si>
    <t>B140904578982P</t>
    <phoneticPr fontId="2" type="noConversion"/>
  </si>
  <si>
    <t>现代数字电子技术及Verilog设计</t>
  </si>
  <si>
    <t>TN79 /Z311</t>
  </si>
  <si>
    <t xml:space="preserve">B140904578711F                </t>
  </si>
  <si>
    <t>孙明春</t>
  </si>
  <si>
    <t>O2O时代的冲击</t>
    <phoneticPr fontId="2" type="noConversion"/>
  </si>
  <si>
    <t>F731.346 /Y21</t>
    <phoneticPr fontId="2" type="noConversion"/>
  </si>
  <si>
    <t xml:space="preserve">B140904578966R </t>
    <phoneticPr fontId="2" type="noConversion"/>
  </si>
  <si>
    <t>基于范畴的非良基理论及其应用</t>
    <phoneticPr fontId="2" type="noConversion"/>
  </si>
  <si>
    <t>O154.1 /W37</t>
    <phoneticPr fontId="2" type="noConversion"/>
  </si>
  <si>
    <t xml:space="preserve">B140904578916M </t>
    <phoneticPr fontId="2" type="noConversion"/>
  </si>
  <si>
    <t>金融机构破产制度研究</t>
    <phoneticPr fontId="2" type="noConversion"/>
  </si>
  <si>
    <t>D922.291.924 /W28</t>
    <phoneticPr fontId="2" type="noConversion"/>
  </si>
  <si>
    <t xml:space="preserve">B140904578964P  </t>
    <phoneticPr fontId="2" type="noConversion"/>
  </si>
  <si>
    <t>跨边界协同激励管理模式</t>
    <phoneticPr fontId="2" type="noConversion"/>
  </si>
  <si>
    <t>F724.76 /Z59</t>
    <phoneticPr fontId="2" type="noConversion"/>
  </si>
  <si>
    <t xml:space="preserve">B140904578897U </t>
    <phoneticPr fontId="2" type="noConversion"/>
  </si>
  <si>
    <t>临港产业园发展与转型升级研究</t>
    <phoneticPr fontId="2" type="noConversion"/>
  </si>
  <si>
    <t>F427.553 /Z74</t>
    <phoneticPr fontId="2" type="noConversion"/>
  </si>
  <si>
    <t xml:space="preserve">B140904578835M </t>
    <phoneticPr fontId="2" type="noConversion"/>
  </si>
  <si>
    <t>企业衍生金融应用</t>
    <phoneticPr fontId="2" type="noConversion"/>
  </si>
  <si>
    <t>F275.1 /Q262</t>
    <phoneticPr fontId="2" type="noConversion"/>
  </si>
  <si>
    <t xml:space="preserve">B140904578907M  </t>
    <phoneticPr fontId="2" type="noConversion"/>
  </si>
  <si>
    <t>全球供应链网络优化管理</t>
    <phoneticPr fontId="2" type="noConversion"/>
  </si>
  <si>
    <t>F252.1 /Z82</t>
    <phoneticPr fontId="2" type="noConversion"/>
  </si>
  <si>
    <t xml:space="preserve">B140904578831I </t>
    <phoneticPr fontId="2" type="noConversion"/>
  </si>
  <si>
    <t>稀贵金属产业发展</t>
    <phoneticPr fontId="2" type="noConversion"/>
  </si>
  <si>
    <t>F426.3 /J531</t>
    <phoneticPr fontId="2" type="noConversion"/>
  </si>
  <si>
    <t xml:space="preserve">B140904578832J </t>
    <phoneticPr fontId="2" type="noConversion"/>
  </si>
  <si>
    <t>证券交易实训</t>
    <phoneticPr fontId="2" type="noConversion"/>
  </si>
  <si>
    <t>F830.91 /L333</t>
    <phoneticPr fontId="2" type="noConversion"/>
  </si>
  <si>
    <t xml:space="preserve">B140904578912I </t>
    <phoneticPr fontId="2" type="noConversion"/>
  </si>
  <si>
    <t>组合优化导论</t>
  </si>
  <si>
    <t>O157 /Y95(2)</t>
  </si>
  <si>
    <t xml:space="preserve">B140904578955P                </t>
  </si>
  <si>
    <t>严耶恩</t>
  </si>
  <si>
    <t>中西医结合心血管病基础与临床</t>
  </si>
  <si>
    <t>R54 /C451</t>
  </si>
  <si>
    <t xml:space="preserve">B140904578741I                </t>
  </si>
  <si>
    <t>钱熠</t>
  </si>
  <si>
    <t>公共卫生学院</t>
  </si>
  <si>
    <t>医学信息搜集与利用</t>
    <phoneticPr fontId="2" type="noConversion"/>
  </si>
  <si>
    <t>G254.97 /D15</t>
    <phoneticPr fontId="2" type="noConversion"/>
  </si>
  <si>
    <t xml:space="preserve">B140904578688S  </t>
    <phoneticPr fontId="2" type="noConversion"/>
  </si>
  <si>
    <t>李育庆</t>
  </si>
  <si>
    <t>生物基因组进化密码子的使用</t>
  </si>
  <si>
    <t>Q343.1 /W39</t>
  </si>
  <si>
    <t xml:space="preserve">B140904578878T                </t>
  </si>
  <si>
    <t>云南外来入侵生物预防与控制</t>
  </si>
  <si>
    <t>Q16 /L361</t>
  </si>
  <si>
    <t xml:space="preserve">B140904578932K                </t>
  </si>
  <si>
    <t>张李一</t>
  </si>
  <si>
    <t>跨越思维，电子技术读本</t>
    <phoneticPr fontId="2" type="noConversion"/>
  </si>
  <si>
    <t>TN01 /L98</t>
    <phoneticPr fontId="2" type="noConversion"/>
  </si>
  <si>
    <t xml:space="preserve">B140904578995T </t>
    <phoneticPr fontId="2" type="noConversion"/>
  </si>
  <si>
    <t>薛爱民</t>
  </si>
  <si>
    <t>基础医学院</t>
  </si>
  <si>
    <t>迈向智能医疗</t>
  </si>
  <si>
    <t>R197.324 /C45</t>
  </si>
  <si>
    <t xml:space="preserve">B140904578989W                </t>
  </si>
  <si>
    <t>常见骨伤康复运动与评定</t>
  </si>
  <si>
    <t>R683.09 /L35(2)</t>
  </si>
  <si>
    <t>陈俊君</t>
  </si>
  <si>
    <t>彩陶收藏新论</t>
  </si>
  <si>
    <t>G262.4 /T57</t>
  </si>
  <si>
    <t xml:space="preserve">B140904578738O                </t>
  </si>
  <si>
    <t>徽商领袖</t>
  </si>
  <si>
    <t>K825.38 /H151 /2013</t>
  </si>
  <si>
    <t xml:space="preserve">B140904578937P                </t>
  </si>
  <si>
    <t>信息化 数字化 智能化</t>
  </si>
  <si>
    <t>G203 /H751</t>
  </si>
  <si>
    <t xml:space="preserve">B140904578799V                </t>
  </si>
  <si>
    <t>中国分税制改革20周年</t>
  </si>
  <si>
    <t>F812.422 /M15B</t>
  </si>
  <si>
    <t xml:space="preserve">B140904578868S                </t>
  </si>
  <si>
    <t>中国原油进口空间格局演进与优化策略研究</t>
  </si>
  <si>
    <t>F752.654.1 /C55</t>
  </si>
  <si>
    <t xml:space="preserve">B140904578834L                </t>
  </si>
  <si>
    <t>李德文</t>
  </si>
  <si>
    <t>能源生物化学</t>
  </si>
  <si>
    <t>TK01 /X44</t>
  </si>
  <si>
    <t xml:space="preserve">B140904578700D                </t>
  </si>
  <si>
    <t>张相启</t>
  </si>
  <si>
    <t>刑事法判解研究</t>
  </si>
  <si>
    <t>D924.05 /Z662 /29</t>
  </si>
  <si>
    <t xml:space="preserve">B140904578895S                </t>
  </si>
  <si>
    <t>杨珏青</t>
  </si>
  <si>
    <t>林风眠画选</t>
    <phoneticPr fontId="2" type="noConversion"/>
  </si>
  <si>
    <t>J221.8 /L61B</t>
    <phoneticPr fontId="2" type="noConversion"/>
  </si>
  <si>
    <t>B140904578790M</t>
    <phoneticPr fontId="2" type="noConversion"/>
  </si>
  <si>
    <t>中国人的禅修</t>
    <phoneticPr fontId="2" type="noConversion"/>
  </si>
  <si>
    <t>B946.5 /L34A</t>
    <phoneticPr fontId="2" type="noConversion"/>
  </si>
  <si>
    <t>B140904578969U</t>
    <phoneticPr fontId="2" type="noConversion"/>
  </si>
  <si>
    <t>钱晶</t>
  </si>
  <si>
    <t>护理学院</t>
  </si>
  <si>
    <t>营养学</t>
    <phoneticPr fontId="2" type="noConversion"/>
  </si>
  <si>
    <t>R151 /X76</t>
    <phoneticPr fontId="2" type="noConversion"/>
  </si>
  <si>
    <t xml:space="preserve">B140904578893Q </t>
    <phoneticPr fontId="2" type="noConversion"/>
  </si>
  <si>
    <t>马飞</t>
  </si>
  <si>
    <t>张温纯画集</t>
    <phoneticPr fontId="2" type="noConversion"/>
  </si>
  <si>
    <t>J222.7 /Z3516</t>
  </si>
  <si>
    <t>B140904578735L</t>
    <phoneticPr fontId="2" type="noConversion"/>
  </si>
  <si>
    <t>云飞</t>
  </si>
  <si>
    <t>土司家族的世代传承</t>
  </si>
  <si>
    <t>D691.4 /C52A</t>
    <phoneticPr fontId="2" type="noConversion"/>
  </si>
  <si>
    <t>B140904578953N</t>
    <phoneticPr fontId="2" type="noConversion"/>
  </si>
  <si>
    <t>李嫣琪</t>
  </si>
  <si>
    <t>社会发展与公共政策学院</t>
  </si>
  <si>
    <t>中国海洋社会学研究</t>
    <phoneticPr fontId="2" type="noConversion"/>
  </si>
  <si>
    <t>P7-05 /C92A /2</t>
    <phoneticPr fontId="2" type="noConversion"/>
  </si>
  <si>
    <t xml:space="preserve">B140904578946P </t>
    <phoneticPr fontId="2" type="noConversion"/>
  </si>
  <si>
    <t>任攀</t>
  </si>
  <si>
    <t>出土文献与古文字研究中心</t>
  </si>
  <si>
    <t>商周青铜器铭文文学研究</t>
  </si>
  <si>
    <t>K877.34 /D58</t>
  </si>
  <si>
    <t xml:space="preserve">B140904578825L                </t>
  </si>
  <si>
    <t>俞建中</t>
  </si>
  <si>
    <t>把垃圾情绪赶出团队</t>
  </si>
  <si>
    <t>C936 /L61</t>
  </si>
  <si>
    <t xml:space="preserve">B140904578750I                </t>
  </si>
  <si>
    <t>印象</t>
  </si>
  <si>
    <t>J292.4-092 /D65</t>
  </si>
  <si>
    <t xml:space="preserve">B140904578980N                </t>
  </si>
  <si>
    <t>古都遗产旅游的文化空间类型研究</t>
  </si>
  <si>
    <t>F592 /Z361</t>
  </si>
  <si>
    <t xml:space="preserve">B140904578836N                </t>
  </si>
  <si>
    <t>广告文案写作</t>
  </si>
  <si>
    <t>F713.812 /L73</t>
  </si>
  <si>
    <t xml:space="preserve">B140904578812H                </t>
  </si>
  <si>
    <t>会议策划与管理</t>
  </si>
  <si>
    <t>C931.47 /Z57(2)</t>
  </si>
  <si>
    <t xml:space="preserve">B140904578756O                </t>
  </si>
  <si>
    <t>旅游规划与设计</t>
  </si>
  <si>
    <t>F590.1-55 /B44 /12</t>
  </si>
  <si>
    <t xml:space="preserve">B140904578721G                </t>
  </si>
  <si>
    <t>管理学院</t>
  </si>
  <si>
    <t>企业管理</t>
  </si>
  <si>
    <t>F272 /P184</t>
  </si>
  <si>
    <t xml:space="preserve">B140904578870L                </t>
  </si>
  <si>
    <t>商业·路牌广告设计</t>
  </si>
  <si>
    <t>J524.3 /C46</t>
  </si>
  <si>
    <t xml:space="preserve">B140904578659Q                </t>
  </si>
  <si>
    <t>网络营销</t>
  </si>
  <si>
    <t>F713.365.2 /Z73</t>
  </si>
  <si>
    <t xml:space="preserve">B140904578707K                </t>
  </si>
  <si>
    <t>中国与独联体主要国家奶业生产经营模式及质量标准比较研究</t>
  </si>
  <si>
    <t>F426.82 /Y27</t>
  </si>
  <si>
    <t xml:space="preserve">B140904578896T                </t>
  </si>
  <si>
    <t>走向聪明型监管 中国基本医疗保险监管的模式和路径|the regulation mode and appro</t>
  </si>
  <si>
    <t>F842.613 /M44</t>
  </si>
  <si>
    <t xml:space="preserve">B140904578821H                </t>
  </si>
  <si>
    <t>组织文化管理</t>
  </si>
  <si>
    <t>C936 /T18A</t>
  </si>
  <si>
    <t xml:space="preserve">B140904578705I                </t>
  </si>
  <si>
    <t>商务学</t>
  </si>
  <si>
    <t>F7 /B11</t>
  </si>
  <si>
    <t xml:space="preserve">B140904578698T                </t>
  </si>
  <si>
    <t>室内设计原理</t>
  </si>
  <si>
    <t>TU238.2 /X17</t>
  </si>
  <si>
    <t xml:space="preserve">B140904578768R                </t>
  </si>
  <si>
    <t>钢铁之躯</t>
  </si>
  <si>
    <t>E923 /J96</t>
  </si>
  <si>
    <t xml:space="preserve">B140904578815K                </t>
  </si>
  <si>
    <t>服务营销</t>
  </si>
  <si>
    <t>F719.0 /Z35</t>
  </si>
  <si>
    <t xml:space="preserve">B140904578854N                </t>
  </si>
  <si>
    <t>我国体育设施政策的演进及优化</t>
  </si>
  <si>
    <t>G818 /S96</t>
  </si>
  <si>
    <t xml:space="preserve">B140904578846O                </t>
  </si>
  <si>
    <t>立体构成</t>
  </si>
  <si>
    <t>J06 /G95</t>
  </si>
  <si>
    <t xml:space="preserve">B140904578664M                </t>
  </si>
  <si>
    <t>浩然正气</t>
  </si>
  <si>
    <t>D263 /M44</t>
  </si>
  <si>
    <t xml:space="preserve">B140904578883P                </t>
  </si>
  <si>
    <t>英雄话语的涅槃</t>
  </si>
  <si>
    <t>I207.425 /F92</t>
  </si>
  <si>
    <t xml:space="preserve">B140904578976S                </t>
  </si>
  <si>
    <t>顾秋琼</t>
  </si>
  <si>
    <t>国际文化管理</t>
  </si>
  <si>
    <t>G113-53 /G98 /2</t>
  </si>
  <si>
    <t xml:space="preserve">B140904578682M                </t>
  </si>
  <si>
    <t>张颖</t>
  </si>
  <si>
    <t>复合型态的检察权能</t>
  </si>
  <si>
    <t>D926.304 /H53</t>
  </si>
  <si>
    <t xml:space="preserve">B140904578743K                </t>
  </si>
  <si>
    <t>全球治理语境下国际环境法的拓展</t>
  </si>
  <si>
    <t>D996.9 /X77A</t>
  </si>
  <si>
    <t xml:space="preserve">B140904578920H                </t>
  </si>
  <si>
    <t>应亚亚</t>
  </si>
  <si>
    <t>南书房</t>
  </si>
  <si>
    <t>I267 /X7416A</t>
  </si>
  <si>
    <t xml:space="preserve">B140904578977T                </t>
  </si>
  <si>
    <t>《散氏盘》书法解读</t>
  </si>
  <si>
    <t>J292.113.1 /W32</t>
  </si>
  <si>
    <t xml:space="preserve">B140904578719N                </t>
  </si>
  <si>
    <t>燕下都瓦当</t>
  </si>
  <si>
    <t>K876.32 /W831</t>
  </si>
  <si>
    <t xml:space="preserve">B140904578736M                </t>
  </si>
  <si>
    <t xml:space="preserve">中国近现代名家书法集 </t>
    <phoneticPr fontId="2" type="noConversion"/>
  </si>
  <si>
    <t>J292.28 /S29A</t>
  </si>
  <si>
    <t xml:space="preserve">B140904578773N                </t>
  </si>
  <si>
    <t>复仇天使</t>
  </si>
  <si>
    <t>I561.45 /K36F11 /6</t>
  </si>
  <si>
    <t xml:space="preserve">B140904578914K                </t>
  </si>
  <si>
    <t>谜案重重</t>
  </si>
  <si>
    <t>I561.45 /K36F11 /4</t>
  </si>
  <si>
    <t xml:space="preserve">B140904578909O                </t>
  </si>
  <si>
    <t>最好的温柔是不离不弃</t>
  </si>
  <si>
    <t>I267 /J5311Z</t>
  </si>
  <si>
    <t xml:space="preserve">B140904578751J                </t>
  </si>
  <si>
    <t>那些时间教会我们的伤</t>
  </si>
  <si>
    <t>I267 /J5311N</t>
  </si>
  <si>
    <t xml:space="preserve">B140904578928P                </t>
  </si>
  <si>
    <t>十二生肖剪纸</t>
  </si>
  <si>
    <t>J528.1 /X76B</t>
  </si>
  <si>
    <t xml:space="preserve">B140904578863N                </t>
  </si>
  <si>
    <t>扬州园林史话</t>
  </si>
  <si>
    <t>TU-098.42 /X78</t>
  </si>
  <si>
    <t xml:space="preserve">B140904578974Q                </t>
  </si>
  <si>
    <t>而立东吴</t>
  </si>
  <si>
    <t>J292.47 /X891</t>
  </si>
  <si>
    <t xml:space="preserve">B140904578663L                </t>
  </si>
  <si>
    <t>心中的胡杨</t>
  </si>
  <si>
    <t>J424 /L313</t>
  </si>
  <si>
    <t xml:space="preserve">B140904578945O                </t>
  </si>
  <si>
    <t>壹玖壹壹</t>
  </si>
  <si>
    <t>K257.06-64 /L75</t>
  </si>
  <si>
    <t xml:space="preserve">B140904578660I                </t>
  </si>
  <si>
    <t>花谢花飞花满天</t>
  </si>
  <si>
    <t>K825.6 /C23X</t>
  </si>
  <si>
    <t xml:space="preserve">B140904578845N                </t>
  </si>
  <si>
    <t>闷与狂</t>
  </si>
  <si>
    <t>I247.57 /W342M1</t>
  </si>
  <si>
    <t>论法国教育</t>
  </si>
  <si>
    <t>G556.5 /W36</t>
  </si>
  <si>
    <t>日本史</t>
  </si>
  <si>
    <t>K313.0 /W39(2)</t>
  </si>
  <si>
    <t>瞻对</t>
  </si>
  <si>
    <t>I247.53 /A114Z</t>
  </si>
  <si>
    <t>越地民间歌谣研究</t>
  </si>
  <si>
    <t>I207.72 /W34</t>
  </si>
  <si>
    <t>雷曼兄弟之殇</t>
  </si>
  <si>
    <t>F837.123 /W44</t>
  </si>
  <si>
    <t>谢思鹿</t>
  </si>
  <si>
    <t>图解微观经济学</t>
  </si>
  <si>
    <t>F016-64 /O14(2)</t>
  </si>
  <si>
    <t xml:space="preserve">B140904578867R                </t>
  </si>
  <si>
    <t>张依宁</t>
  </si>
  <si>
    <t>不详</t>
  </si>
  <si>
    <t>画家杨志印</t>
    <phoneticPr fontId="2" type="noConversion"/>
  </si>
  <si>
    <t>K825.72=7 /Y272</t>
    <phoneticPr fontId="2" type="noConversion"/>
  </si>
  <si>
    <t xml:space="preserve">B140904578776Q </t>
    <phoneticPr fontId="2" type="noConversion"/>
  </si>
  <si>
    <t>理论自觉与理论自信</t>
  </si>
  <si>
    <t>G641 /L326 /2013</t>
  </si>
  <si>
    <t xml:space="preserve">B140904578794Q                </t>
  </si>
  <si>
    <t>沈冯依</t>
  </si>
  <si>
    <t>贝叶斯估计与跟踪实用指南</t>
  </si>
  <si>
    <t>O211.67 /H23</t>
  </si>
  <si>
    <t xml:space="preserve">B140904578876R                </t>
  </si>
  <si>
    <t>胡方艳</t>
  </si>
  <si>
    <t>中古太原士族群体研究</t>
  </si>
  <si>
    <t>D691.71 /F25</t>
  </si>
  <si>
    <t xml:space="preserve">B140904578885R                </t>
  </si>
  <si>
    <t>葛海雿</t>
  </si>
  <si>
    <t>哲学学院</t>
  </si>
  <si>
    <t>儒家原理与现代人生</t>
  </si>
  <si>
    <t>B222.25 /H511</t>
  </si>
  <si>
    <t xml:space="preserve">B1409045790018                </t>
  </si>
  <si>
    <t>朱菁</t>
  </si>
  <si>
    <t>科技创新与中国战略性区域发展</t>
  </si>
  <si>
    <t>F124.3 /L71</t>
  </si>
  <si>
    <t xml:space="preserve">B140904578987U                </t>
  </si>
  <si>
    <t>流通先导问题研究</t>
  </si>
  <si>
    <t>F713 /L351</t>
  </si>
  <si>
    <t xml:space="preserve">B140904578904J                </t>
  </si>
  <si>
    <t>上海郊区发展报告</t>
  </si>
  <si>
    <t>F127.51 /T23 /2013-2014</t>
  </si>
  <si>
    <t xml:space="preserve">B140904578891O                </t>
  </si>
  <si>
    <t>西方经济学</t>
  </si>
  <si>
    <t>F0-08 /G25C(6)</t>
  </si>
  <si>
    <t xml:space="preserve">B140904578872N                </t>
  </si>
  <si>
    <t>中国社区经济与管理</t>
  </si>
  <si>
    <t>F299.23 /Y211</t>
  </si>
  <si>
    <t xml:space="preserve">B140904578887T                </t>
  </si>
  <si>
    <t>祝华</t>
  </si>
  <si>
    <t>大型煤炭企业内部供应链的构建与优化研究</t>
  </si>
  <si>
    <t>F407.215 /J47</t>
  </si>
  <si>
    <t xml:space="preserve">B140904578852L                </t>
  </si>
  <si>
    <t>当代中国劳动问题的社会学研究</t>
    <phoneticPr fontId="2" type="noConversion"/>
  </si>
  <si>
    <t>D669.2-53 /T73</t>
    <phoneticPr fontId="2" type="noConversion"/>
  </si>
  <si>
    <t xml:space="preserve">B140904578809N </t>
    <phoneticPr fontId="2" type="noConversion"/>
  </si>
  <si>
    <t>公共财政研究报告</t>
  </si>
  <si>
    <t>F299.21 /G49</t>
  </si>
  <si>
    <t xml:space="preserve">B140904578802G                </t>
  </si>
  <si>
    <t>公共关系伦理</t>
    <phoneticPr fontId="2" type="noConversion"/>
  </si>
  <si>
    <t>C912.31 /Y271</t>
    <phoneticPr fontId="2" type="noConversion"/>
  </si>
  <si>
    <t xml:space="preserve">B140904578715J  </t>
    <phoneticPr fontId="2" type="noConversion"/>
  </si>
  <si>
    <t>供应链管理</t>
  </si>
  <si>
    <t>F252 /T231(2)</t>
  </si>
  <si>
    <t xml:space="preserve">B140904578699U                </t>
  </si>
  <si>
    <t>冠军销售的秘密 冠军销售员都懂的成交心理学</t>
  </si>
  <si>
    <t>F713.55 /W343</t>
  </si>
  <si>
    <t xml:space="preserve">B140904578822I                </t>
  </si>
  <si>
    <t>国际金融</t>
  </si>
  <si>
    <t>F831 /P971A</t>
  </si>
  <si>
    <t xml:space="preserve">B140904578820G                </t>
  </si>
  <si>
    <t>金融新格局</t>
  </si>
  <si>
    <t>F832.51 /L611</t>
  </si>
  <si>
    <t xml:space="preserve">B140904578970M                </t>
  </si>
  <si>
    <t>文脉、史脉、地脉与湖南旅游产业的融合研究</t>
  </si>
  <si>
    <t>F592.764 /Y48</t>
  </si>
  <si>
    <t xml:space="preserve">B140904578933L                </t>
  </si>
  <si>
    <t>行业垂直网站营销宝典</t>
  </si>
  <si>
    <t>F713.365.2 /W331</t>
  </si>
  <si>
    <t xml:space="preserve">B140904578864O                </t>
  </si>
  <si>
    <t>陈弋桃</t>
  </si>
  <si>
    <t>公共科技投资、知识产权与水稻产业发展</t>
  </si>
  <si>
    <t>F326.11 /Z27</t>
  </si>
  <si>
    <t xml:space="preserve">B140904578971N                </t>
  </si>
  <si>
    <t>社会建设与扶贫开发新模式的探求</t>
  </si>
  <si>
    <t>F323.8 /W311</t>
  </si>
  <si>
    <t xml:space="preserve">B140904578798U                </t>
  </si>
  <si>
    <t>闵庆豪</t>
  </si>
  <si>
    <t>软件学院</t>
  </si>
  <si>
    <t>老子辩证思维与人生智慧</t>
  </si>
  <si>
    <t>B223.15 /Z483</t>
  </si>
  <si>
    <t xml:space="preserve">B140904578906L                </t>
  </si>
  <si>
    <t>李群讲义</t>
  </si>
  <si>
    <t>O152.5 /X42A</t>
  </si>
  <si>
    <t xml:space="preserve">B140904578959T                </t>
  </si>
  <si>
    <t>周佳亮</t>
  </si>
  <si>
    <t>从争论到实践</t>
  </si>
  <si>
    <t>F812.422 /M15C</t>
  </si>
  <si>
    <t xml:space="preserve">B140904578869T                </t>
  </si>
  <si>
    <t>赵依群</t>
  </si>
  <si>
    <t>百届环法</t>
  </si>
  <si>
    <t>G872.373 /M45</t>
  </si>
  <si>
    <t xml:space="preserve">B140904578720F                </t>
  </si>
  <si>
    <t>得到你真正想要的工作</t>
  </si>
  <si>
    <t>C913.2-49 /F14</t>
  </si>
  <si>
    <t xml:space="preserve">B140904578718M                </t>
  </si>
  <si>
    <t>靳小云速写作品集</t>
  </si>
  <si>
    <t>J224.8 /J71</t>
  </si>
  <si>
    <t xml:space="preserve">B140904578665N                </t>
  </si>
  <si>
    <t>开国元勋李井泉</t>
  </si>
  <si>
    <t>K827=7 /L323L</t>
  </si>
  <si>
    <t xml:space="preserve">B140904578669R                </t>
  </si>
  <si>
    <t>清日战争</t>
  </si>
  <si>
    <t>K256.307 /Z93A</t>
  </si>
  <si>
    <t xml:space="preserve">B140904578988V                </t>
  </si>
  <si>
    <t>往世书</t>
    <phoneticPr fontId="2" type="noConversion"/>
  </si>
  <si>
    <t>I227.1 /L724</t>
    <phoneticPr fontId="2" type="noConversion"/>
  </si>
  <si>
    <t xml:space="preserve">B140904578962N </t>
    <phoneticPr fontId="2" type="noConversion"/>
  </si>
  <si>
    <t>刘茂华</t>
  </si>
  <si>
    <t>生理学纲要</t>
  </si>
  <si>
    <t>R33 /M16</t>
  </si>
  <si>
    <t xml:space="preserve">B140904578813I                </t>
  </si>
  <si>
    <t>袁朝华</t>
  </si>
  <si>
    <t>藏医药学创新巨匠</t>
  </si>
  <si>
    <t>K826.2 /T83</t>
  </si>
  <si>
    <t xml:space="preserve">B140904578722H                </t>
  </si>
  <si>
    <t>高鸣宇</t>
  </si>
  <si>
    <t>日本地方政府管理</t>
  </si>
  <si>
    <t>D731.32 /C44</t>
  </si>
  <si>
    <t xml:space="preserve">B140904578923K                </t>
  </si>
  <si>
    <t>李清勇</t>
  </si>
  <si>
    <t>力学与工程科学系</t>
  </si>
  <si>
    <t>世界军用直升机图鉴</t>
  </si>
  <si>
    <t>E926.396-64 /W35</t>
  </si>
  <si>
    <t xml:space="preserve">B140904578661J                </t>
  </si>
  <si>
    <t>认知纳米世界</t>
  </si>
  <si>
    <t>TB383-62 /B37A</t>
  </si>
  <si>
    <t xml:space="preserve">B140904578710E                </t>
  </si>
  <si>
    <t>电磁计算中的辛算法理论及应用</t>
  </si>
  <si>
    <t>TM153 /H79</t>
  </si>
  <si>
    <t xml:space="preserve">B1409045790029                </t>
  </si>
  <si>
    <t>离散数学</t>
  </si>
  <si>
    <t>O158 /D79(2)</t>
  </si>
  <si>
    <t xml:space="preserve">B140904578947Q                </t>
  </si>
  <si>
    <t>大气辐射传输原理</t>
  </si>
  <si>
    <t>P422 /W61</t>
  </si>
  <si>
    <t xml:space="preserve">B140904578948R                </t>
  </si>
  <si>
    <t>多次压电效应探析及在传感执行器上的应用基础研究</t>
  </si>
  <si>
    <t>TP212 /S57</t>
  </si>
  <si>
    <t xml:space="preserve">B140904578919P                </t>
  </si>
  <si>
    <t>殷泳</t>
  </si>
  <si>
    <t>欧盟利益集团与欧盟决策</t>
  </si>
  <si>
    <t>D814.1 /Z321</t>
  </si>
  <si>
    <t xml:space="preserve">B140904578746N                </t>
  </si>
  <si>
    <t>云南民族关系的历史与经验</t>
  </si>
  <si>
    <t>D633 /Z31</t>
  </si>
  <si>
    <t xml:space="preserve">B140904578862M                </t>
  </si>
  <si>
    <t>万镞</t>
  </si>
  <si>
    <t>数学之旅</t>
  </si>
  <si>
    <t>O1-49 /J62</t>
  </si>
  <si>
    <t xml:space="preserve">B140904578730G                </t>
  </si>
  <si>
    <t>杨威</t>
  </si>
  <si>
    <t>王阳明传习录</t>
    <phoneticPr fontId="2" type="noConversion"/>
  </si>
  <si>
    <t>B248.2 /W36C</t>
  </si>
  <si>
    <t>B140904578921I</t>
    <phoneticPr fontId="2" type="noConversion"/>
  </si>
  <si>
    <t>菌群优化与仿生管理</t>
  </si>
  <si>
    <t>Q939.1 /N47</t>
  </si>
  <si>
    <t xml:space="preserve">B140904578708L                </t>
  </si>
  <si>
    <t>光催化</t>
  </si>
  <si>
    <t>O644.11 /B56</t>
  </si>
  <si>
    <t xml:space="preserve">B140904578882O                </t>
  </si>
  <si>
    <t>基础化学</t>
  </si>
  <si>
    <t>O6 /Y292A</t>
  </si>
  <si>
    <t>B140904578728N</t>
    <phoneticPr fontId="2" type="noConversion"/>
  </si>
  <si>
    <t>生物与制药工程</t>
  </si>
  <si>
    <t>Q81 /L732A</t>
  </si>
  <si>
    <t>生物技术概论</t>
  </si>
  <si>
    <t>Q81 /S87(4)</t>
  </si>
  <si>
    <t>生物制品学</t>
  </si>
  <si>
    <t>R977 /Z73(2)</t>
  </si>
  <si>
    <t>生态文明建设概论</t>
  </si>
  <si>
    <t>X321.2 /W36</t>
  </si>
  <si>
    <t>环境保护与可持续发展</t>
  </si>
  <si>
    <t>X22 /C54(3)</t>
  </si>
  <si>
    <t>数据分析</t>
  </si>
  <si>
    <t>O212.1 /L34</t>
  </si>
  <si>
    <t>随机非线性系统自适应神经网络控制</t>
  </si>
  <si>
    <t>O211.6 /W331</t>
  </si>
  <si>
    <t>李鹏飞</t>
  </si>
  <si>
    <t>旅游文化与鉴赏</t>
  </si>
  <si>
    <t>F592 /Z361A</t>
  </si>
  <si>
    <t xml:space="preserve">B140904578847P                </t>
  </si>
  <si>
    <t>修改代码的艺术</t>
  </si>
  <si>
    <t>TP311.52 /F43A</t>
  </si>
  <si>
    <t xml:space="preserve">B140904578826M                </t>
  </si>
  <si>
    <t>王然</t>
  </si>
  <si>
    <t>失踪的球员</t>
  </si>
  <si>
    <t>I561.45 /K36F11 /7</t>
  </si>
  <si>
    <t xml:space="preserve">B140904578913J                </t>
  </si>
  <si>
    <t>杨央</t>
  </si>
  <si>
    <t>疑案追踪</t>
  </si>
  <si>
    <t>I561.45 /K36F11 /5</t>
  </si>
  <si>
    <t xml:space="preserve">B140904578908N                </t>
  </si>
  <si>
    <t>李源</t>
  </si>
  <si>
    <t>人力资源管理概论</t>
  </si>
  <si>
    <t>F243 /L76</t>
  </si>
  <si>
    <t xml:space="preserve">B140904578931J                </t>
  </si>
  <si>
    <t>林迎</t>
  </si>
  <si>
    <t>新闻学院</t>
  </si>
  <si>
    <t>大众趣味与文人审美</t>
  </si>
  <si>
    <t>J212.05 /L934</t>
  </si>
  <si>
    <t xml:space="preserve">B140904578979V                </t>
  </si>
  <si>
    <t>罗天纯</t>
  </si>
  <si>
    <t>城镇化进程中的心理学研究</t>
  </si>
  <si>
    <t>C912.81 /L731</t>
  </si>
  <si>
    <t xml:space="preserve">B140904578902H                </t>
  </si>
  <si>
    <t>理性政治</t>
  </si>
  <si>
    <t>D0-02 /L76</t>
  </si>
  <si>
    <t xml:space="preserve">B140904578696R                </t>
  </si>
  <si>
    <t>尹砺</t>
  </si>
  <si>
    <t>移动平均线技术</t>
  </si>
  <si>
    <t>F830.91 /J676</t>
  </si>
  <si>
    <t xml:space="preserve">B140904578766P                </t>
  </si>
  <si>
    <t>城市·记忆·形态</t>
  </si>
  <si>
    <t>TU984 /Z822</t>
  </si>
  <si>
    <t xml:space="preserve">B140904578958S                </t>
  </si>
  <si>
    <t>数学分析选讲</t>
  </si>
  <si>
    <t>O17 /H24(2)</t>
  </si>
  <si>
    <t xml:space="preserve">B140904578693O                </t>
  </si>
  <si>
    <t>SPSS与统计分析</t>
  </si>
  <si>
    <t>C819 /Y79A(2)</t>
  </si>
  <si>
    <t xml:space="preserve">B140904578865P                </t>
  </si>
  <si>
    <t>ISO/TS16949五大技术工具最新应用实务</t>
  </si>
  <si>
    <t>F273.2-65 /X54</t>
  </si>
  <si>
    <t xml:space="preserve">B140904578667P                </t>
  </si>
  <si>
    <t>张倩</t>
  </si>
  <si>
    <t>英雄末路</t>
  </si>
  <si>
    <t>I561.45 /K36F11 /1</t>
  </si>
  <si>
    <t xml:space="preserve">B140904578910G                </t>
  </si>
  <si>
    <t>孙玥</t>
  </si>
  <si>
    <t>对外直接投资应对贸易保护的理论与实证研究</t>
  </si>
  <si>
    <t>F752.02 /Z71</t>
  </si>
  <si>
    <t xml:space="preserve">B140904578849R                </t>
  </si>
  <si>
    <t>徽商精英</t>
  </si>
  <si>
    <t>F715 /H152 /2013</t>
  </si>
  <si>
    <t xml:space="preserve">B140904578938Q                </t>
  </si>
  <si>
    <t>王烨</t>
  </si>
  <si>
    <t>听南怀瑾大师讲国学</t>
  </si>
  <si>
    <t>Z126-49 /S51</t>
  </si>
  <si>
    <t xml:space="preserve">B140904578670J                </t>
  </si>
  <si>
    <t>董慧姝</t>
  </si>
  <si>
    <t>精益会计实务</t>
  </si>
  <si>
    <t>F230 /J731</t>
  </si>
  <si>
    <t xml:space="preserve">B140904578742J                </t>
  </si>
  <si>
    <t>资产评估学</t>
  </si>
  <si>
    <t>F20 /L331</t>
  </si>
  <si>
    <t xml:space="preserve">B140904578934M                </t>
  </si>
  <si>
    <t>周征宇</t>
  </si>
  <si>
    <t>会计学基础</t>
  </si>
  <si>
    <t>F230 /W863</t>
  </si>
  <si>
    <t xml:space="preserve">B140904578968T                </t>
  </si>
  <si>
    <t>国际金融学</t>
  </si>
  <si>
    <t>F831 /J47C(4)</t>
  </si>
  <si>
    <t xml:space="preserve">B140904578839Q                </t>
  </si>
  <si>
    <t>市场营销学</t>
  </si>
  <si>
    <t>F713.50 /L3219</t>
  </si>
  <si>
    <t xml:space="preserve">B140904578873O                </t>
  </si>
  <si>
    <t>折纸花艺术</t>
  </si>
  <si>
    <t>J528.2 /G67</t>
  </si>
  <si>
    <t xml:space="preserve">B140904578706J                </t>
  </si>
  <si>
    <t>战争先锋 导弹</t>
  </si>
  <si>
    <t>E927-49 /L93</t>
  </si>
  <si>
    <t xml:space="preserve">B140904578857Q                </t>
  </si>
  <si>
    <t>技术创新金融研究</t>
  </si>
  <si>
    <t>F062.4 /Y76</t>
  </si>
  <si>
    <t>空间视野看中国经济大势</t>
  </si>
  <si>
    <t>F123.2 /Z47</t>
  </si>
  <si>
    <t>技术差距与经济增长方式转变研究</t>
  </si>
  <si>
    <t>F124 /Y751</t>
  </si>
  <si>
    <t>收入差距演变的动因与机理</t>
  </si>
  <si>
    <t>F124.7 /W323</t>
  </si>
  <si>
    <t>京津冀经济圈产业竞争力研究</t>
  </si>
  <si>
    <t>F127.2 /W91</t>
  </si>
  <si>
    <t>中国垄断行业公平规制问题研究</t>
  </si>
  <si>
    <t>F269.24 /P43</t>
  </si>
  <si>
    <t>市场化进程、企业家职能配置与经济增长</t>
  </si>
  <si>
    <t>F279.2 /W35</t>
  </si>
  <si>
    <t>中国经济转轨中的公司治理</t>
  </si>
  <si>
    <t>F279.246 /W353</t>
  </si>
  <si>
    <t>都市圈经济一体化理论与实践</t>
  </si>
  <si>
    <t>F299.2 /Y291</t>
  </si>
  <si>
    <t>动态环境下新创企业成长绩效提升理论、机制与实证研究</t>
  </si>
  <si>
    <t>F279.23 /L726</t>
  </si>
  <si>
    <t>政府行为和城市土地资源配置研究</t>
  </si>
  <si>
    <t>F299.232 /T82</t>
  </si>
  <si>
    <t>互联网挑战银行</t>
  </si>
  <si>
    <t>F832.33 /H512</t>
  </si>
  <si>
    <t>中国区域金融非均衡发展研究</t>
  </si>
  <si>
    <t>F832.7 /M94</t>
  </si>
  <si>
    <t>中国地理环境、交通运输与区域发展</t>
  </si>
  <si>
    <t>F512.3 /Z58</t>
  </si>
  <si>
    <t>新能源企业融资及财务风险控制研究</t>
  </si>
  <si>
    <t>F426.2 /Y741</t>
  </si>
  <si>
    <t>国际贸易融资</t>
  </si>
  <si>
    <t>F831.6 /X742</t>
  </si>
  <si>
    <t>科技金融机制及其有序演进研究</t>
  </si>
  <si>
    <t>F832 /W336</t>
  </si>
  <si>
    <t>金融开放的风险及其经济增长效应</t>
  </si>
  <si>
    <t>F832.0 /Z35</t>
  </si>
  <si>
    <t>基于多目标规划的产险公司最优资本规模研究</t>
  </si>
  <si>
    <t>F840.31 /W34</t>
  </si>
  <si>
    <t>饶宗颐书画题跋集</t>
  </si>
  <si>
    <t>I267 /R173A</t>
  </si>
  <si>
    <t>中国服务贸易出口流量的影响因素与潜力研究</t>
  </si>
  <si>
    <t>F752.68 /W81</t>
  </si>
  <si>
    <t>制度质量视角的中国贸易政策研究</t>
  </si>
  <si>
    <t>F720 /G95</t>
  </si>
  <si>
    <t>上市公司管理层薪酬业绩敏感度影响因素研究</t>
  </si>
  <si>
    <t>F279.246 /H432</t>
  </si>
  <si>
    <t>一地落叶</t>
  </si>
  <si>
    <t>I267 /L738A</t>
  </si>
  <si>
    <t>祭孔大典</t>
  </si>
  <si>
    <t>K892.98 /Y291</t>
  </si>
  <si>
    <t>陈娅宁</t>
  </si>
  <si>
    <t>为儒家鼓与呼</t>
  </si>
  <si>
    <t>B222.05 /Y351B</t>
  </si>
  <si>
    <t xml:space="preserve">B140904578833K                </t>
  </si>
  <si>
    <t>李冰玉</t>
  </si>
  <si>
    <t>海事诉讼典型热点案件与审判方法</t>
  </si>
  <si>
    <t>D923.993.5 /S96</t>
  </si>
  <si>
    <t xml:space="preserve">B140904578861L                </t>
  </si>
  <si>
    <t>法学概论</t>
  </si>
  <si>
    <t>D90 /L933(3)</t>
  </si>
  <si>
    <t xml:space="preserve">B140904578859S                </t>
  </si>
  <si>
    <t>法律基础十六讲</t>
  </si>
  <si>
    <t>D920.4 /Q33</t>
  </si>
  <si>
    <t xml:space="preserve">B140904578925M                </t>
  </si>
  <si>
    <t>张玮</t>
  </si>
  <si>
    <t>统计学</t>
  </si>
  <si>
    <t>C819 /J321</t>
  </si>
  <si>
    <t xml:space="preserve">B140904578819O                </t>
  </si>
  <si>
    <t>黔东南苗乡侗寨</t>
  </si>
  <si>
    <t>TU241.5 /X741A</t>
  </si>
  <si>
    <t xml:space="preserve">B140904578990O                </t>
  </si>
  <si>
    <t>中国现代小卫星技术发展研究论文集</t>
  </si>
  <si>
    <t>V474.1 /Z66</t>
  </si>
  <si>
    <t xml:space="preserve">B140904578737N                </t>
  </si>
  <si>
    <t>电路分析基础</t>
  </si>
  <si>
    <t>TM133 /C44A</t>
  </si>
  <si>
    <t xml:space="preserve">B140904578824K                </t>
  </si>
  <si>
    <t>LED与室内照明设计</t>
  </si>
  <si>
    <t>TN383.02 /C36</t>
  </si>
  <si>
    <t xml:space="preserve">B140904578973P                </t>
  </si>
  <si>
    <t>张军</t>
  </si>
  <si>
    <t>构成艺术</t>
  </si>
  <si>
    <t>J061 /W851(2)</t>
  </si>
  <si>
    <t xml:space="preserve">B140904578683N                </t>
  </si>
  <si>
    <t>周玲</t>
  </si>
  <si>
    <t>刘效群</t>
  </si>
  <si>
    <t>基于模糊认知图的集成分类器构造研究</t>
  </si>
  <si>
    <t>TP391.41 /M165</t>
  </si>
  <si>
    <t xml:space="preserve">B140904578993R                </t>
  </si>
  <si>
    <t>钟苏朗</t>
  </si>
  <si>
    <t>超级电容器的应用</t>
  </si>
  <si>
    <t>TM53 /M59</t>
  </si>
  <si>
    <t xml:space="preserve">B140904578984R                </t>
  </si>
  <si>
    <t>袁学兵</t>
  </si>
  <si>
    <t>微电子学院</t>
  </si>
  <si>
    <t>视频分割及其应用</t>
  </si>
  <si>
    <t>TN941.1 /Y19</t>
  </si>
  <si>
    <t xml:space="preserve">B140904578877S                </t>
  </si>
  <si>
    <t>郑婵新</t>
  </si>
  <si>
    <t>骨骼肌肉病变CT与MR对比临床应用</t>
  </si>
  <si>
    <t>R816.8 /G53</t>
  </si>
  <si>
    <t>脑磁共振影像数据时空分析</t>
  </si>
  <si>
    <t>R816.1 /H51</t>
  </si>
  <si>
    <t>临床小儿外科进展</t>
  </si>
  <si>
    <t>R726 /Z85</t>
  </si>
  <si>
    <t>任红云</t>
  </si>
  <si>
    <t>会展展示传媒设计</t>
  </si>
  <si>
    <t>J525.1 /Z331</t>
  </si>
  <si>
    <t xml:space="preserve">B140904578674N                </t>
  </si>
  <si>
    <t>摄影，平凡也艺术 简单场景拍出不简单的照片</t>
  </si>
  <si>
    <t>J41 /B27</t>
  </si>
  <si>
    <t xml:space="preserve">B140904578941K                </t>
  </si>
  <si>
    <t>赵军安美术作品集</t>
  </si>
  <si>
    <t>J321 /Z441</t>
  </si>
  <si>
    <t xml:space="preserve">B140904578734K                </t>
  </si>
  <si>
    <t>石颖文</t>
  </si>
  <si>
    <t>近战利器</t>
  </si>
  <si>
    <t>E922.11 /J96A</t>
  </si>
  <si>
    <t xml:space="preserve">B140904578875Q                </t>
  </si>
  <si>
    <t>时尚市场营销</t>
  </si>
  <si>
    <t>F713.32 /B87</t>
  </si>
  <si>
    <t xml:space="preserve">B140904578662K                </t>
  </si>
  <si>
    <t>教育学原理</t>
  </si>
  <si>
    <t>G40 /H51(3)</t>
  </si>
  <si>
    <t xml:space="preserve">B140904578808M                </t>
  </si>
  <si>
    <t>我国课程运作机制研究</t>
  </si>
  <si>
    <t>G632.3 /D15</t>
  </si>
  <si>
    <t xml:space="preserve">B140904578981O                </t>
  </si>
  <si>
    <t>胡河清文集</t>
  </si>
  <si>
    <t>I206.7-53 /H51A /1</t>
  </si>
  <si>
    <t xml:space="preserve">B140904578752K                </t>
  </si>
  <si>
    <t>I206.7-53 /H51A /2</t>
  </si>
  <si>
    <t xml:space="preserve">B140904578753L                </t>
  </si>
  <si>
    <t>察哈尔右翼中旗民间故事</t>
  </si>
  <si>
    <t>I291.27 /T65A</t>
  </si>
  <si>
    <t xml:space="preserve">B140904578694P                </t>
  </si>
  <si>
    <t>创意“活”设计</t>
  </si>
  <si>
    <t>J06 /Z36A</t>
  </si>
  <si>
    <t xml:space="preserve">B140904578678R                </t>
  </si>
  <si>
    <t>星火燎原</t>
  </si>
  <si>
    <t>K269.06 /M44</t>
  </si>
  <si>
    <t xml:space="preserve">B140904578884Q                </t>
  </si>
  <si>
    <t>张颔传</t>
  </si>
  <si>
    <t>K825.81=7 /Z322A</t>
  </si>
  <si>
    <t xml:space="preserve">B140904578823J                </t>
  </si>
  <si>
    <t>刘磊</t>
  </si>
  <si>
    <t>田野灵光</t>
  </si>
  <si>
    <t>C958 /Z81</t>
  </si>
  <si>
    <t xml:space="preserve">B140904578922J                </t>
  </si>
  <si>
    <t>胡欣</t>
  </si>
  <si>
    <t>个别谈话</t>
  </si>
  <si>
    <t>D926.74 /Z32</t>
  </si>
  <si>
    <t xml:space="preserve">B140904578860K                </t>
  </si>
  <si>
    <t>宋大志</t>
  </si>
  <si>
    <t>Scrum精髓</t>
  </si>
  <si>
    <t>TP311.52 /L83</t>
  </si>
  <si>
    <t xml:space="preserve">B140904578713H                </t>
  </si>
  <si>
    <t>陈凤霄</t>
  </si>
  <si>
    <t>F7-39 /Y44</t>
  </si>
  <si>
    <t xml:space="preserve">B140904578996U                </t>
  </si>
  <si>
    <t>旅游管理</t>
  </si>
  <si>
    <t>F590.6 /S97</t>
  </si>
  <si>
    <t>高新技术产业发展研究</t>
  </si>
  <si>
    <t>F279.244.4 /L91</t>
  </si>
  <si>
    <t>陈永英</t>
  </si>
  <si>
    <t>企业伦理与文化</t>
  </si>
  <si>
    <t>F272-05 /W312</t>
  </si>
  <si>
    <t>尚静</t>
  </si>
  <si>
    <t>一个人的城堡</t>
  </si>
  <si>
    <t>I267 /X688</t>
  </si>
  <si>
    <t>瓜饭楼诗词草</t>
  </si>
  <si>
    <t>I227 /F632</t>
  </si>
  <si>
    <t>王迅/孙恒慧</t>
  </si>
  <si>
    <t>物理学系</t>
  </si>
  <si>
    <t>约翰·雷的博物学思想</t>
  </si>
  <si>
    <t>N91 /X68</t>
  </si>
  <si>
    <t>南京云锦</t>
  </si>
  <si>
    <t>J523.1 /W33</t>
  </si>
  <si>
    <t>中国皮影</t>
  </si>
  <si>
    <t>J827 /L36B</t>
  </si>
  <si>
    <t>论德国教育</t>
  </si>
  <si>
    <t>G551.6 /G64</t>
  </si>
  <si>
    <t>现代实验室建设与管理指南</t>
  </si>
  <si>
    <t>G482 /H53</t>
  </si>
  <si>
    <t>医学信号处理及应用</t>
  </si>
  <si>
    <t>R318.04 /W84</t>
  </si>
  <si>
    <t>生命医学伦理原则</t>
  </si>
  <si>
    <t>R318-05 /B56</t>
  </si>
  <si>
    <t>医学实验研究概论</t>
  </si>
  <si>
    <t>R-33 /H74</t>
  </si>
  <si>
    <t>医学微生物学</t>
  </si>
  <si>
    <t>R37 /L31B</t>
  </si>
  <si>
    <t>急诊临床路径</t>
  </si>
  <si>
    <t>R459.7 /L312C</t>
  </si>
  <si>
    <t>俞正方</t>
  </si>
  <si>
    <t>深入云计算</t>
  </si>
  <si>
    <t>TP274 /Z353(2)</t>
  </si>
  <si>
    <t>文化热点面对面</t>
  </si>
  <si>
    <t>G12 /C15C</t>
  </si>
  <si>
    <t>普通外科学</t>
  </si>
  <si>
    <t>R6 /Z481(2)</t>
  </si>
  <si>
    <t>王晓龙</t>
  </si>
  <si>
    <t>数字逻辑</t>
  </si>
  <si>
    <t>TP302.2 /Z81</t>
  </si>
  <si>
    <t>贺龙元帅</t>
  </si>
  <si>
    <t>K825.2=7 /H35L(2)</t>
  </si>
  <si>
    <t>代谢综合征药物治疗学</t>
  </si>
  <si>
    <t>R589.05 /Z34</t>
  </si>
  <si>
    <t>李翔宇</t>
  </si>
  <si>
    <t>环境科学与工程系</t>
  </si>
  <si>
    <t>拉纳先验哲学研究</t>
  </si>
  <si>
    <t>B081.2 /C43</t>
  </si>
  <si>
    <t>马丁</t>
  </si>
  <si>
    <t>分子生物学实验</t>
  </si>
  <si>
    <t>Q7-33 /W82</t>
  </si>
  <si>
    <t>生命深处的力量</t>
  </si>
  <si>
    <t>G40 /F431</t>
  </si>
  <si>
    <t>王婉潞</t>
  </si>
  <si>
    <t>国际联盟中知识获取与本土知识保护的平衡研究</t>
  </si>
  <si>
    <t>D913.404 /C48</t>
  </si>
  <si>
    <t>陆文祺</t>
  </si>
  <si>
    <t>魏晋玄学道德哲学研究</t>
  </si>
  <si>
    <t>B235.05 /S28</t>
  </si>
  <si>
    <t>杨凌曦</t>
  </si>
  <si>
    <t>骨科诊疗常规</t>
  </si>
  <si>
    <t>R683 /Q81(2)</t>
  </si>
  <si>
    <t>脑血管病的防与治</t>
  </si>
  <si>
    <t>R743 /L75A</t>
  </si>
  <si>
    <t>刘霞</t>
  </si>
  <si>
    <t>古籍整理研究所</t>
  </si>
  <si>
    <t>學林傳習錄</t>
  </si>
  <si>
    <t>I217.02 /D641</t>
  </si>
  <si>
    <t>俞瑜</t>
  </si>
  <si>
    <t>北朝胡姓考</t>
  </si>
  <si>
    <t>K810.2 /Y351B</t>
  </si>
  <si>
    <t>章瑜</t>
  </si>
  <si>
    <t>比较宪法</t>
  </si>
  <si>
    <t>D911.01 /W36C</t>
  </si>
  <si>
    <t>焦松</t>
  </si>
  <si>
    <t>复变函数与积分变换</t>
  </si>
  <si>
    <t>O174.5 /W39</t>
  </si>
  <si>
    <t>盛磊</t>
  </si>
  <si>
    <t>介入放射学理论与实践</t>
  </si>
  <si>
    <t>R815 /Y27(3)</t>
  </si>
  <si>
    <t>熊文</t>
  </si>
  <si>
    <t>次区域国际经济一体化理论与实践</t>
  </si>
  <si>
    <t>F114.46 /L48</t>
  </si>
  <si>
    <t>李子建</t>
  </si>
  <si>
    <t>博物学文化与编史</t>
  </si>
  <si>
    <t>N91 /L72B</t>
  </si>
  <si>
    <t>李纲</t>
  </si>
  <si>
    <t>区域合作、制度绩效与利益协调</t>
  </si>
  <si>
    <t>F062.6 /C56</t>
  </si>
  <si>
    <t>於春莲</t>
  </si>
  <si>
    <t>光的相干与偏振理论导论</t>
  </si>
  <si>
    <t>O43 /W71</t>
  </si>
  <si>
    <t>胡俊廷</t>
  </si>
  <si>
    <t>基础与临床药理学</t>
  </si>
  <si>
    <t>R969 /Y27(2)</t>
  </si>
  <si>
    <t>冯全友</t>
  </si>
  <si>
    <t>先进材料实验室</t>
  </si>
  <si>
    <t>论中国教育</t>
  </si>
  <si>
    <t>G521 /W311</t>
  </si>
  <si>
    <t>顾佳文</t>
  </si>
  <si>
    <t>吕剧</t>
  </si>
  <si>
    <t>J825.52 /Y74A</t>
  </si>
  <si>
    <t>邱吉青</t>
  </si>
  <si>
    <t>传教士新闻工作者在中国</t>
  </si>
  <si>
    <t>B979.971.2 /B45</t>
  </si>
  <si>
    <t>社区工作实务</t>
  </si>
  <si>
    <t>C916.2 /S42</t>
  </si>
  <si>
    <t>张岚山</t>
  </si>
  <si>
    <t>国际技术转移与发展中国家的技术能力建设</t>
  </si>
  <si>
    <t>F113.2 /C14</t>
  </si>
  <si>
    <t>吕航</t>
  </si>
  <si>
    <t>空气颗粒物测量技术</t>
  </si>
  <si>
    <t>X513 /B16A</t>
  </si>
  <si>
    <t>张宏莲</t>
  </si>
  <si>
    <t>O21 /M72B</t>
  </si>
  <si>
    <t>高强</t>
  </si>
  <si>
    <t>中国深蓝梦</t>
  </si>
  <si>
    <t>I253.6 /L333</t>
  </si>
  <si>
    <t>赵付春</t>
  </si>
  <si>
    <t>房地产金融与保险</t>
  </si>
  <si>
    <t>F830.572 /L95(3)</t>
  </si>
  <si>
    <t>基于区域差异的中国农村养老保障模式研究</t>
  </si>
  <si>
    <t>F323.89 /H242</t>
  </si>
  <si>
    <t>詹劼</t>
  </si>
  <si>
    <t>税收理论与实务</t>
  </si>
  <si>
    <t>F812.42 /H35</t>
  </si>
  <si>
    <t>产品内分工与贸易的动因及收益</t>
  </si>
  <si>
    <t>F426.4 /T27</t>
  </si>
  <si>
    <t>论日本教育</t>
  </si>
  <si>
    <t>G531.3 /W36</t>
  </si>
  <si>
    <t>绍剧</t>
  </si>
  <si>
    <t>J825.55 /Y29</t>
  </si>
  <si>
    <t>我国粮食安全保障体系研究</t>
  </si>
  <si>
    <t>F326.11 /H532</t>
  </si>
  <si>
    <t>中国剪纸</t>
  </si>
  <si>
    <t>J528.1 /L331</t>
  </si>
  <si>
    <t>杨斐</t>
  </si>
  <si>
    <t>城乡统筹背景下的产业互动研究</t>
  </si>
  <si>
    <t>F269.23 /Y28</t>
  </si>
  <si>
    <t>张海鹏</t>
  </si>
  <si>
    <t>有机化学</t>
  </si>
  <si>
    <t>O62 /Q44(3)</t>
  </si>
  <si>
    <t>简明生物统计学原理及软件应用教程</t>
  </si>
  <si>
    <t>Q-332 /L36</t>
  </si>
  <si>
    <t>如蕤</t>
  </si>
  <si>
    <t>中国鲁锦</t>
  </si>
  <si>
    <t>J523.1 /W312</t>
  </si>
  <si>
    <t>周平</t>
  </si>
  <si>
    <t>环境经济系统工程</t>
  </si>
  <si>
    <t>X196 /L36</t>
  </si>
  <si>
    <t>李慧玉</t>
  </si>
  <si>
    <t>寻求合意的经济转型 中国经济转型成本分摊问题研究</t>
  </si>
  <si>
    <t>F123.9 /X742</t>
  </si>
  <si>
    <t>蔡怡</t>
  </si>
  <si>
    <t>D926.305 /W32</t>
  </si>
  <si>
    <t>章锦要</t>
  </si>
  <si>
    <t>G52-53 /L35B</t>
  </si>
  <si>
    <t>庄坚俍</t>
  </si>
  <si>
    <t>人心管理论</t>
  </si>
  <si>
    <t>C93 /X7411</t>
  </si>
  <si>
    <t>蔡卓炜</t>
  </si>
  <si>
    <t>论印度教育</t>
  </si>
  <si>
    <t>G535.1 /D66</t>
  </si>
  <si>
    <t>西江千户苗寨研究</t>
  </si>
  <si>
    <t>K281.6 /W863A</t>
  </si>
  <si>
    <t>陆殷昊</t>
  </si>
  <si>
    <t>普通外科临床经验手册</t>
  </si>
  <si>
    <t>R6-62 /G29</t>
  </si>
  <si>
    <t>概率与统计</t>
    <phoneticPr fontId="2" type="noConversion"/>
  </si>
  <si>
    <t>民事行政检察案例教程</t>
    <phoneticPr fontId="2" type="noConversion"/>
  </si>
  <si>
    <t>面向个体的教育</t>
    <phoneticPr fontId="2" type="noConversion"/>
  </si>
  <si>
    <t>初刻拍案惊奇</t>
    <phoneticPr fontId="2" type="noConversion"/>
  </si>
  <si>
    <t>I242.3/L66CG</t>
    <phoneticPr fontId="2" type="noConversion"/>
  </si>
  <si>
    <t>B130904418289H</t>
    <phoneticPr fontId="2" type="noConversion"/>
  </si>
  <si>
    <t>自然法典</t>
    <phoneticPr fontId="2" type="noConversion"/>
  </si>
  <si>
    <t>D091.6/M862D</t>
    <phoneticPr fontId="2" type="noConversion"/>
  </si>
  <si>
    <t>B140404527310%</t>
    <phoneticPr fontId="2" type="noConversion"/>
  </si>
  <si>
    <t>复旦机关</t>
    <phoneticPr fontId="1" type="noConversion"/>
  </si>
  <si>
    <t>管理学院</t>
    <phoneticPr fontId="1" type="noConversion"/>
  </si>
  <si>
    <t>中国智库</t>
    <phoneticPr fontId="1" type="noConversion"/>
  </si>
  <si>
    <t>D601-55 /B31 /5</t>
    <phoneticPr fontId="1" type="noConversion"/>
  </si>
  <si>
    <t>请您登陆复旦大学图书馆馆藏检索网址：http://www.library.fudan.edu.cn/main/list/187-1-20.htm检索更多图书详细信息。</t>
    <phoneticPr fontId="1" type="noConversion"/>
  </si>
  <si>
    <t xml:space="preserve">B140904578671K </t>
    <phoneticPr fontId="1" type="noConversion"/>
  </si>
  <si>
    <t>B140904578874P</t>
    <phoneticPr fontId="1" type="noConversion"/>
  </si>
  <si>
    <t>B140904578759R</t>
    <phoneticPr fontId="1" type="noConversion"/>
  </si>
  <si>
    <t>B140904578856P</t>
    <phoneticPr fontId="1" type="noConversion"/>
  </si>
  <si>
    <t>匹配书名</t>
    <phoneticPr fontId="2" type="noConversion"/>
  </si>
  <si>
    <t>B140904578935N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</si>
</sst>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sz val="10"/>
      <name val="Tahoma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7"/>
  <sheetViews>
    <sheetView tabSelected="1" topLeftCell="A22" workbookViewId="0">
      <selection activeCell="H29" sqref="H29"/>
    </sheetView>
  </sheetViews>
  <sheetFormatPr defaultRowHeight="12" x14ac:dyDescent="0.15"/>
  <cols>
    <col min="1" max="1" width="14.5" style="1" customWidth="1"/>
    <col min="2" max="2" width="12.25" style="1" bestFit="1" customWidth="1"/>
    <col min="3" max="3" width="20.625" style="1" customWidth="1"/>
    <col min="4" max="4" width="28.5" style="1" customWidth="1"/>
    <col min="5" max="5" width="26.75" style="1" customWidth="1"/>
    <col min="6" max="6" width="18.75" style="1" customWidth="1"/>
    <col min="7" max="8" width="8" style="1" bestFit="1" customWidth="1"/>
    <col min="9" max="9" width="19.5" style="1" customWidth="1"/>
    <col min="10" max="10" width="12.375" style="1" customWidth="1"/>
    <col min="11" max="11" width="11.25" style="1" bestFit="1" customWidth="1"/>
    <col min="12" max="12" width="8" style="1" bestFit="1" customWidth="1"/>
    <col min="13" max="13" width="22.25" style="1" bestFit="1" customWidth="1"/>
    <col min="14" max="14" width="27" style="2" customWidth="1"/>
    <col min="15" max="15" width="25.75" style="1" customWidth="1"/>
    <col min="16" max="16" width="23.125" style="1" customWidth="1"/>
    <col min="17" max="253" width="9" style="1"/>
    <col min="254" max="254" width="14.25" style="1" customWidth="1"/>
    <col min="255" max="255" width="12.25" style="1" bestFit="1" customWidth="1"/>
    <col min="256" max="256" width="9.625" style="1" bestFit="1" customWidth="1"/>
    <col min="257" max="257" width="8" style="1" bestFit="1" customWidth="1"/>
    <col min="258" max="258" width="4.375" style="1" customWidth="1"/>
    <col min="259" max="259" width="11.375" style="1" bestFit="1" customWidth="1"/>
    <col min="260" max="261" width="8" style="1" bestFit="1" customWidth="1"/>
    <col min="262" max="262" width="19.5" style="1" customWidth="1"/>
    <col min="263" max="263" width="12.375" style="1" customWidth="1"/>
    <col min="264" max="264" width="11.25" style="1" bestFit="1" customWidth="1"/>
    <col min="265" max="265" width="8" style="1" bestFit="1" customWidth="1"/>
    <col min="266" max="266" width="22.25" style="1" bestFit="1" customWidth="1"/>
    <col min="267" max="267" width="8" style="1" bestFit="1" customWidth="1"/>
    <col min="268" max="268" width="10.875" style="1" customWidth="1"/>
    <col min="269" max="269" width="0" style="1" hidden="1" customWidth="1"/>
    <col min="270" max="270" width="41.875" style="1" customWidth="1"/>
    <col min="271" max="509" width="9" style="1"/>
    <col min="510" max="510" width="14.25" style="1" customWidth="1"/>
    <col min="511" max="511" width="12.25" style="1" bestFit="1" customWidth="1"/>
    <col min="512" max="512" width="9.625" style="1" bestFit="1" customWidth="1"/>
    <col min="513" max="513" width="8" style="1" bestFit="1" customWidth="1"/>
    <col min="514" max="514" width="4.375" style="1" customWidth="1"/>
    <col min="515" max="515" width="11.375" style="1" bestFit="1" customWidth="1"/>
    <col min="516" max="517" width="8" style="1" bestFit="1" customWidth="1"/>
    <col min="518" max="518" width="19.5" style="1" customWidth="1"/>
    <col min="519" max="519" width="12.375" style="1" customWidth="1"/>
    <col min="520" max="520" width="11.25" style="1" bestFit="1" customWidth="1"/>
    <col min="521" max="521" width="8" style="1" bestFit="1" customWidth="1"/>
    <col min="522" max="522" width="22.25" style="1" bestFit="1" customWidth="1"/>
    <col min="523" max="523" width="8" style="1" bestFit="1" customWidth="1"/>
    <col min="524" max="524" width="10.875" style="1" customWidth="1"/>
    <col min="525" max="525" width="0" style="1" hidden="1" customWidth="1"/>
    <col min="526" max="526" width="41.875" style="1" customWidth="1"/>
    <col min="527" max="765" width="9" style="1"/>
    <col min="766" max="766" width="14.25" style="1" customWidth="1"/>
    <col min="767" max="767" width="12.25" style="1" bestFit="1" customWidth="1"/>
    <col min="768" max="768" width="9.625" style="1" bestFit="1" customWidth="1"/>
    <col min="769" max="769" width="8" style="1" bestFit="1" customWidth="1"/>
    <col min="770" max="770" width="4.375" style="1" customWidth="1"/>
    <col min="771" max="771" width="11.375" style="1" bestFit="1" customWidth="1"/>
    <col min="772" max="773" width="8" style="1" bestFit="1" customWidth="1"/>
    <col min="774" max="774" width="19.5" style="1" customWidth="1"/>
    <col min="775" max="775" width="12.375" style="1" customWidth="1"/>
    <col min="776" max="776" width="11.25" style="1" bestFit="1" customWidth="1"/>
    <col min="777" max="777" width="8" style="1" bestFit="1" customWidth="1"/>
    <col min="778" max="778" width="22.25" style="1" bestFit="1" customWidth="1"/>
    <col min="779" max="779" width="8" style="1" bestFit="1" customWidth="1"/>
    <col min="780" max="780" width="10.875" style="1" customWidth="1"/>
    <col min="781" max="781" width="0" style="1" hidden="1" customWidth="1"/>
    <col min="782" max="782" width="41.875" style="1" customWidth="1"/>
    <col min="783" max="1021" width="9" style="1"/>
    <col min="1022" max="1022" width="14.25" style="1" customWidth="1"/>
    <col min="1023" max="1023" width="12.25" style="1" bestFit="1" customWidth="1"/>
    <col min="1024" max="1024" width="9.625" style="1" bestFit="1" customWidth="1"/>
    <col min="1025" max="1025" width="8" style="1" bestFit="1" customWidth="1"/>
    <col min="1026" max="1026" width="4.375" style="1" customWidth="1"/>
    <col min="1027" max="1027" width="11.375" style="1" bestFit="1" customWidth="1"/>
    <col min="1028" max="1029" width="8" style="1" bestFit="1" customWidth="1"/>
    <col min="1030" max="1030" width="19.5" style="1" customWidth="1"/>
    <col min="1031" max="1031" width="12.375" style="1" customWidth="1"/>
    <col min="1032" max="1032" width="11.25" style="1" bestFit="1" customWidth="1"/>
    <col min="1033" max="1033" width="8" style="1" bestFit="1" customWidth="1"/>
    <col min="1034" max="1034" width="22.25" style="1" bestFit="1" customWidth="1"/>
    <col min="1035" max="1035" width="8" style="1" bestFit="1" customWidth="1"/>
    <col min="1036" max="1036" width="10.875" style="1" customWidth="1"/>
    <col min="1037" max="1037" width="0" style="1" hidden="1" customWidth="1"/>
    <col min="1038" max="1038" width="41.875" style="1" customWidth="1"/>
    <col min="1039" max="1277" width="9" style="1"/>
    <col min="1278" max="1278" width="14.25" style="1" customWidth="1"/>
    <col min="1279" max="1279" width="12.25" style="1" bestFit="1" customWidth="1"/>
    <col min="1280" max="1280" width="9.625" style="1" bestFit="1" customWidth="1"/>
    <col min="1281" max="1281" width="8" style="1" bestFit="1" customWidth="1"/>
    <col min="1282" max="1282" width="4.375" style="1" customWidth="1"/>
    <col min="1283" max="1283" width="11.375" style="1" bestFit="1" customWidth="1"/>
    <col min="1284" max="1285" width="8" style="1" bestFit="1" customWidth="1"/>
    <col min="1286" max="1286" width="19.5" style="1" customWidth="1"/>
    <col min="1287" max="1287" width="12.375" style="1" customWidth="1"/>
    <col min="1288" max="1288" width="11.25" style="1" bestFit="1" customWidth="1"/>
    <col min="1289" max="1289" width="8" style="1" bestFit="1" customWidth="1"/>
    <col min="1290" max="1290" width="22.25" style="1" bestFit="1" customWidth="1"/>
    <col min="1291" max="1291" width="8" style="1" bestFit="1" customWidth="1"/>
    <col min="1292" max="1292" width="10.875" style="1" customWidth="1"/>
    <col min="1293" max="1293" width="0" style="1" hidden="1" customWidth="1"/>
    <col min="1294" max="1294" width="41.875" style="1" customWidth="1"/>
    <col min="1295" max="1533" width="9" style="1"/>
    <col min="1534" max="1534" width="14.25" style="1" customWidth="1"/>
    <col min="1535" max="1535" width="12.25" style="1" bestFit="1" customWidth="1"/>
    <col min="1536" max="1536" width="9.625" style="1" bestFit="1" customWidth="1"/>
    <col min="1537" max="1537" width="8" style="1" bestFit="1" customWidth="1"/>
    <col min="1538" max="1538" width="4.375" style="1" customWidth="1"/>
    <col min="1539" max="1539" width="11.375" style="1" bestFit="1" customWidth="1"/>
    <col min="1540" max="1541" width="8" style="1" bestFit="1" customWidth="1"/>
    <col min="1542" max="1542" width="19.5" style="1" customWidth="1"/>
    <col min="1543" max="1543" width="12.375" style="1" customWidth="1"/>
    <col min="1544" max="1544" width="11.25" style="1" bestFit="1" customWidth="1"/>
    <col min="1545" max="1545" width="8" style="1" bestFit="1" customWidth="1"/>
    <col min="1546" max="1546" width="22.25" style="1" bestFit="1" customWidth="1"/>
    <col min="1547" max="1547" width="8" style="1" bestFit="1" customWidth="1"/>
    <col min="1548" max="1548" width="10.875" style="1" customWidth="1"/>
    <col min="1549" max="1549" width="0" style="1" hidden="1" customWidth="1"/>
    <col min="1550" max="1550" width="41.875" style="1" customWidth="1"/>
    <col min="1551" max="1789" width="9" style="1"/>
    <col min="1790" max="1790" width="14.25" style="1" customWidth="1"/>
    <col min="1791" max="1791" width="12.25" style="1" bestFit="1" customWidth="1"/>
    <col min="1792" max="1792" width="9.625" style="1" bestFit="1" customWidth="1"/>
    <col min="1793" max="1793" width="8" style="1" bestFit="1" customWidth="1"/>
    <col min="1794" max="1794" width="4.375" style="1" customWidth="1"/>
    <col min="1795" max="1795" width="11.375" style="1" bestFit="1" customWidth="1"/>
    <col min="1796" max="1797" width="8" style="1" bestFit="1" customWidth="1"/>
    <col min="1798" max="1798" width="19.5" style="1" customWidth="1"/>
    <col min="1799" max="1799" width="12.375" style="1" customWidth="1"/>
    <col min="1800" max="1800" width="11.25" style="1" bestFit="1" customWidth="1"/>
    <col min="1801" max="1801" width="8" style="1" bestFit="1" customWidth="1"/>
    <col min="1802" max="1802" width="22.25" style="1" bestFit="1" customWidth="1"/>
    <col min="1803" max="1803" width="8" style="1" bestFit="1" customWidth="1"/>
    <col min="1804" max="1804" width="10.875" style="1" customWidth="1"/>
    <col min="1805" max="1805" width="0" style="1" hidden="1" customWidth="1"/>
    <col min="1806" max="1806" width="41.875" style="1" customWidth="1"/>
    <col min="1807" max="2045" width="9" style="1"/>
    <col min="2046" max="2046" width="14.25" style="1" customWidth="1"/>
    <col min="2047" max="2047" width="12.25" style="1" bestFit="1" customWidth="1"/>
    <col min="2048" max="2048" width="9.625" style="1" bestFit="1" customWidth="1"/>
    <col min="2049" max="2049" width="8" style="1" bestFit="1" customWidth="1"/>
    <col min="2050" max="2050" width="4.375" style="1" customWidth="1"/>
    <col min="2051" max="2051" width="11.375" style="1" bestFit="1" customWidth="1"/>
    <col min="2052" max="2053" width="8" style="1" bestFit="1" customWidth="1"/>
    <col min="2054" max="2054" width="19.5" style="1" customWidth="1"/>
    <col min="2055" max="2055" width="12.375" style="1" customWidth="1"/>
    <col min="2056" max="2056" width="11.25" style="1" bestFit="1" customWidth="1"/>
    <col min="2057" max="2057" width="8" style="1" bestFit="1" customWidth="1"/>
    <col min="2058" max="2058" width="22.25" style="1" bestFit="1" customWidth="1"/>
    <col min="2059" max="2059" width="8" style="1" bestFit="1" customWidth="1"/>
    <col min="2060" max="2060" width="10.875" style="1" customWidth="1"/>
    <col min="2061" max="2061" width="0" style="1" hidden="1" customWidth="1"/>
    <col min="2062" max="2062" width="41.875" style="1" customWidth="1"/>
    <col min="2063" max="2301" width="9" style="1"/>
    <col min="2302" max="2302" width="14.25" style="1" customWidth="1"/>
    <col min="2303" max="2303" width="12.25" style="1" bestFit="1" customWidth="1"/>
    <col min="2304" max="2304" width="9.625" style="1" bestFit="1" customWidth="1"/>
    <col min="2305" max="2305" width="8" style="1" bestFit="1" customWidth="1"/>
    <col min="2306" max="2306" width="4.375" style="1" customWidth="1"/>
    <col min="2307" max="2307" width="11.375" style="1" bestFit="1" customWidth="1"/>
    <col min="2308" max="2309" width="8" style="1" bestFit="1" customWidth="1"/>
    <col min="2310" max="2310" width="19.5" style="1" customWidth="1"/>
    <col min="2311" max="2311" width="12.375" style="1" customWidth="1"/>
    <col min="2312" max="2312" width="11.25" style="1" bestFit="1" customWidth="1"/>
    <col min="2313" max="2313" width="8" style="1" bestFit="1" customWidth="1"/>
    <col min="2314" max="2314" width="22.25" style="1" bestFit="1" customWidth="1"/>
    <col min="2315" max="2315" width="8" style="1" bestFit="1" customWidth="1"/>
    <col min="2316" max="2316" width="10.875" style="1" customWidth="1"/>
    <col min="2317" max="2317" width="0" style="1" hidden="1" customWidth="1"/>
    <col min="2318" max="2318" width="41.875" style="1" customWidth="1"/>
    <col min="2319" max="2557" width="9" style="1"/>
    <col min="2558" max="2558" width="14.25" style="1" customWidth="1"/>
    <col min="2559" max="2559" width="12.25" style="1" bestFit="1" customWidth="1"/>
    <col min="2560" max="2560" width="9.625" style="1" bestFit="1" customWidth="1"/>
    <col min="2561" max="2561" width="8" style="1" bestFit="1" customWidth="1"/>
    <col min="2562" max="2562" width="4.375" style="1" customWidth="1"/>
    <col min="2563" max="2563" width="11.375" style="1" bestFit="1" customWidth="1"/>
    <col min="2564" max="2565" width="8" style="1" bestFit="1" customWidth="1"/>
    <col min="2566" max="2566" width="19.5" style="1" customWidth="1"/>
    <col min="2567" max="2567" width="12.375" style="1" customWidth="1"/>
    <col min="2568" max="2568" width="11.25" style="1" bestFit="1" customWidth="1"/>
    <col min="2569" max="2569" width="8" style="1" bestFit="1" customWidth="1"/>
    <col min="2570" max="2570" width="22.25" style="1" bestFit="1" customWidth="1"/>
    <col min="2571" max="2571" width="8" style="1" bestFit="1" customWidth="1"/>
    <col min="2572" max="2572" width="10.875" style="1" customWidth="1"/>
    <col min="2573" max="2573" width="0" style="1" hidden="1" customWidth="1"/>
    <col min="2574" max="2574" width="41.875" style="1" customWidth="1"/>
    <col min="2575" max="2813" width="9" style="1"/>
    <col min="2814" max="2814" width="14.25" style="1" customWidth="1"/>
    <col min="2815" max="2815" width="12.25" style="1" bestFit="1" customWidth="1"/>
    <col min="2816" max="2816" width="9.625" style="1" bestFit="1" customWidth="1"/>
    <col min="2817" max="2817" width="8" style="1" bestFit="1" customWidth="1"/>
    <col min="2818" max="2818" width="4.375" style="1" customWidth="1"/>
    <col min="2819" max="2819" width="11.375" style="1" bestFit="1" customWidth="1"/>
    <col min="2820" max="2821" width="8" style="1" bestFit="1" customWidth="1"/>
    <col min="2822" max="2822" width="19.5" style="1" customWidth="1"/>
    <col min="2823" max="2823" width="12.375" style="1" customWidth="1"/>
    <col min="2824" max="2824" width="11.25" style="1" bestFit="1" customWidth="1"/>
    <col min="2825" max="2825" width="8" style="1" bestFit="1" customWidth="1"/>
    <col min="2826" max="2826" width="22.25" style="1" bestFit="1" customWidth="1"/>
    <col min="2827" max="2827" width="8" style="1" bestFit="1" customWidth="1"/>
    <col min="2828" max="2828" width="10.875" style="1" customWidth="1"/>
    <col min="2829" max="2829" width="0" style="1" hidden="1" customWidth="1"/>
    <col min="2830" max="2830" width="41.875" style="1" customWidth="1"/>
    <col min="2831" max="3069" width="9" style="1"/>
    <col min="3070" max="3070" width="14.25" style="1" customWidth="1"/>
    <col min="3071" max="3071" width="12.25" style="1" bestFit="1" customWidth="1"/>
    <col min="3072" max="3072" width="9.625" style="1" bestFit="1" customWidth="1"/>
    <col min="3073" max="3073" width="8" style="1" bestFit="1" customWidth="1"/>
    <col min="3074" max="3074" width="4.375" style="1" customWidth="1"/>
    <col min="3075" max="3075" width="11.375" style="1" bestFit="1" customWidth="1"/>
    <col min="3076" max="3077" width="8" style="1" bestFit="1" customWidth="1"/>
    <col min="3078" max="3078" width="19.5" style="1" customWidth="1"/>
    <col min="3079" max="3079" width="12.375" style="1" customWidth="1"/>
    <col min="3080" max="3080" width="11.25" style="1" bestFit="1" customWidth="1"/>
    <col min="3081" max="3081" width="8" style="1" bestFit="1" customWidth="1"/>
    <col min="3082" max="3082" width="22.25" style="1" bestFit="1" customWidth="1"/>
    <col min="3083" max="3083" width="8" style="1" bestFit="1" customWidth="1"/>
    <col min="3084" max="3084" width="10.875" style="1" customWidth="1"/>
    <col min="3085" max="3085" width="0" style="1" hidden="1" customWidth="1"/>
    <col min="3086" max="3086" width="41.875" style="1" customWidth="1"/>
    <col min="3087" max="3325" width="9" style="1"/>
    <col min="3326" max="3326" width="14.25" style="1" customWidth="1"/>
    <col min="3327" max="3327" width="12.25" style="1" bestFit="1" customWidth="1"/>
    <col min="3328" max="3328" width="9.625" style="1" bestFit="1" customWidth="1"/>
    <col min="3329" max="3329" width="8" style="1" bestFit="1" customWidth="1"/>
    <col min="3330" max="3330" width="4.375" style="1" customWidth="1"/>
    <col min="3331" max="3331" width="11.375" style="1" bestFit="1" customWidth="1"/>
    <col min="3332" max="3333" width="8" style="1" bestFit="1" customWidth="1"/>
    <col min="3334" max="3334" width="19.5" style="1" customWidth="1"/>
    <col min="3335" max="3335" width="12.375" style="1" customWidth="1"/>
    <col min="3336" max="3336" width="11.25" style="1" bestFit="1" customWidth="1"/>
    <col min="3337" max="3337" width="8" style="1" bestFit="1" customWidth="1"/>
    <col min="3338" max="3338" width="22.25" style="1" bestFit="1" customWidth="1"/>
    <col min="3339" max="3339" width="8" style="1" bestFit="1" customWidth="1"/>
    <col min="3340" max="3340" width="10.875" style="1" customWidth="1"/>
    <col min="3341" max="3341" width="0" style="1" hidden="1" customWidth="1"/>
    <col min="3342" max="3342" width="41.875" style="1" customWidth="1"/>
    <col min="3343" max="3581" width="9" style="1"/>
    <col min="3582" max="3582" width="14.25" style="1" customWidth="1"/>
    <col min="3583" max="3583" width="12.25" style="1" bestFit="1" customWidth="1"/>
    <col min="3584" max="3584" width="9.625" style="1" bestFit="1" customWidth="1"/>
    <col min="3585" max="3585" width="8" style="1" bestFit="1" customWidth="1"/>
    <col min="3586" max="3586" width="4.375" style="1" customWidth="1"/>
    <col min="3587" max="3587" width="11.375" style="1" bestFit="1" customWidth="1"/>
    <col min="3588" max="3589" width="8" style="1" bestFit="1" customWidth="1"/>
    <col min="3590" max="3590" width="19.5" style="1" customWidth="1"/>
    <col min="3591" max="3591" width="12.375" style="1" customWidth="1"/>
    <col min="3592" max="3592" width="11.25" style="1" bestFit="1" customWidth="1"/>
    <col min="3593" max="3593" width="8" style="1" bestFit="1" customWidth="1"/>
    <col min="3594" max="3594" width="22.25" style="1" bestFit="1" customWidth="1"/>
    <col min="3595" max="3595" width="8" style="1" bestFit="1" customWidth="1"/>
    <col min="3596" max="3596" width="10.875" style="1" customWidth="1"/>
    <col min="3597" max="3597" width="0" style="1" hidden="1" customWidth="1"/>
    <col min="3598" max="3598" width="41.875" style="1" customWidth="1"/>
    <col min="3599" max="3837" width="9" style="1"/>
    <col min="3838" max="3838" width="14.25" style="1" customWidth="1"/>
    <col min="3839" max="3839" width="12.25" style="1" bestFit="1" customWidth="1"/>
    <col min="3840" max="3840" width="9.625" style="1" bestFit="1" customWidth="1"/>
    <col min="3841" max="3841" width="8" style="1" bestFit="1" customWidth="1"/>
    <col min="3842" max="3842" width="4.375" style="1" customWidth="1"/>
    <col min="3843" max="3843" width="11.375" style="1" bestFit="1" customWidth="1"/>
    <col min="3844" max="3845" width="8" style="1" bestFit="1" customWidth="1"/>
    <col min="3846" max="3846" width="19.5" style="1" customWidth="1"/>
    <col min="3847" max="3847" width="12.375" style="1" customWidth="1"/>
    <col min="3848" max="3848" width="11.25" style="1" bestFit="1" customWidth="1"/>
    <col min="3849" max="3849" width="8" style="1" bestFit="1" customWidth="1"/>
    <col min="3850" max="3850" width="22.25" style="1" bestFit="1" customWidth="1"/>
    <col min="3851" max="3851" width="8" style="1" bestFit="1" customWidth="1"/>
    <col min="3852" max="3852" width="10.875" style="1" customWidth="1"/>
    <col min="3853" max="3853" width="0" style="1" hidden="1" customWidth="1"/>
    <col min="3854" max="3854" width="41.875" style="1" customWidth="1"/>
    <col min="3855" max="4093" width="9" style="1"/>
    <col min="4094" max="4094" width="14.25" style="1" customWidth="1"/>
    <col min="4095" max="4095" width="12.25" style="1" bestFit="1" customWidth="1"/>
    <col min="4096" max="4096" width="9.625" style="1" bestFit="1" customWidth="1"/>
    <col min="4097" max="4097" width="8" style="1" bestFit="1" customWidth="1"/>
    <col min="4098" max="4098" width="4.375" style="1" customWidth="1"/>
    <col min="4099" max="4099" width="11.375" style="1" bestFit="1" customWidth="1"/>
    <col min="4100" max="4101" width="8" style="1" bestFit="1" customWidth="1"/>
    <col min="4102" max="4102" width="19.5" style="1" customWidth="1"/>
    <col min="4103" max="4103" width="12.375" style="1" customWidth="1"/>
    <col min="4104" max="4104" width="11.25" style="1" bestFit="1" customWidth="1"/>
    <col min="4105" max="4105" width="8" style="1" bestFit="1" customWidth="1"/>
    <col min="4106" max="4106" width="22.25" style="1" bestFit="1" customWidth="1"/>
    <col min="4107" max="4107" width="8" style="1" bestFit="1" customWidth="1"/>
    <col min="4108" max="4108" width="10.875" style="1" customWidth="1"/>
    <col min="4109" max="4109" width="0" style="1" hidden="1" customWidth="1"/>
    <col min="4110" max="4110" width="41.875" style="1" customWidth="1"/>
    <col min="4111" max="4349" width="9" style="1"/>
    <col min="4350" max="4350" width="14.25" style="1" customWidth="1"/>
    <col min="4351" max="4351" width="12.25" style="1" bestFit="1" customWidth="1"/>
    <col min="4352" max="4352" width="9.625" style="1" bestFit="1" customWidth="1"/>
    <col min="4353" max="4353" width="8" style="1" bestFit="1" customWidth="1"/>
    <col min="4354" max="4354" width="4.375" style="1" customWidth="1"/>
    <col min="4355" max="4355" width="11.375" style="1" bestFit="1" customWidth="1"/>
    <col min="4356" max="4357" width="8" style="1" bestFit="1" customWidth="1"/>
    <col min="4358" max="4358" width="19.5" style="1" customWidth="1"/>
    <col min="4359" max="4359" width="12.375" style="1" customWidth="1"/>
    <col min="4360" max="4360" width="11.25" style="1" bestFit="1" customWidth="1"/>
    <col min="4361" max="4361" width="8" style="1" bestFit="1" customWidth="1"/>
    <col min="4362" max="4362" width="22.25" style="1" bestFit="1" customWidth="1"/>
    <col min="4363" max="4363" width="8" style="1" bestFit="1" customWidth="1"/>
    <col min="4364" max="4364" width="10.875" style="1" customWidth="1"/>
    <col min="4365" max="4365" width="0" style="1" hidden="1" customWidth="1"/>
    <col min="4366" max="4366" width="41.875" style="1" customWidth="1"/>
    <col min="4367" max="4605" width="9" style="1"/>
    <col min="4606" max="4606" width="14.25" style="1" customWidth="1"/>
    <col min="4607" max="4607" width="12.25" style="1" bestFit="1" customWidth="1"/>
    <col min="4608" max="4608" width="9.625" style="1" bestFit="1" customWidth="1"/>
    <col min="4609" max="4609" width="8" style="1" bestFit="1" customWidth="1"/>
    <col min="4610" max="4610" width="4.375" style="1" customWidth="1"/>
    <col min="4611" max="4611" width="11.375" style="1" bestFit="1" customWidth="1"/>
    <col min="4612" max="4613" width="8" style="1" bestFit="1" customWidth="1"/>
    <col min="4614" max="4614" width="19.5" style="1" customWidth="1"/>
    <col min="4615" max="4615" width="12.375" style="1" customWidth="1"/>
    <col min="4616" max="4616" width="11.25" style="1" bestFit="1" customWidth="1"/>
    <col min="4617" max="4617" width="8" style="1" bestFit="1" customWidth="1"/>
    <col min="4618" max="4618" width="22.25" style="1" bestFit="1" customWidth="1"/>
    <col min="4619" max="4619" width="8" style="1" bestFit="1" customWidth="1"/>
    <col min="4620" max="4620" width="10.875" style="1" customWidth="1"/>
    <col min="4621" max="4621" width="0" style="1" hidden="1" customWidth="1"/>
    <col min="4622" max="4622" width="41.875" style="1" customWidth="1"/>
    <col min="4623" max="4861" width="9" style="1"/>
    <col min="4862" max="4862" width="14.25" style="1" customWidth="1"/>
    <col min="4863" max="4863" width="12.25" style="1" bestFit="1" customWidth="1"/>
    <col min="4864" max="4864" width="9.625" style="1" bestFit="1" customWidth="1"/>
    <col min="4865" max="4865" width="8" style="1" bestFit="1" customWidth="1"/>
    <col min="4866" max="4866" width="4.375" style="1" customWidth="1"/>
    <col min="4867" max="4867" width="11.375" style="1" bestFit="1" customWidth="1"/>
    <col min="4868" max="4869" width="8" style="1" bestFit="1" customWidth="1"/>
    <col min="4870" max="4870" width="19.5" style="1" customWidth="1"/>
    <col min="4871" max="4871" width="12.375" style="1" customWidth="1"/>
    <col min="4872" max="4872" width="11.25" style="1" bestFit="1" customWidth="1"/>
    <col min="4873" max="4873" width="8" style="1" bestFit="1" customWidth="1"/>
    <col min="4874" max="4874" width="22.25" style="1" bestFit="1" customWidth="1"/>
    <col min="4875" max="4875" width="8" style="1" bestFit="1" customWidth="1"/>
    <col min="4876" max="4876" width="10.875" style="1" customWidth="1"/>
    <col min="4877" max="4877" width="0" style="1" hidden="1" customWidth="1"/>
    <col min="4878" max="4878" width="41.875" style="1" customWidth="1"/>
    <col min="4879" max="5117" width="9" style="1"/>
    <col min="5118" max="5118" width="14.25" style="1" customWidth="1"/>
    <col min="5119" max="5119" width="12.25" style="1" bestFit="1" customWidth="1"/>
    <col min="5120" max="5120" width="9.625" style="1" bestFit="1" customWidth="1"/>
    <col min="5121" max="5121" width="8" style="1" bestFit="1" customWidth="1"/>
    <col min="5122" max="5122" width="4.375" style="1" customWidth="1"/>
    <col min="5123" max="5123" width="11.375" style="1" bestFit="1" customWidth="1"/>
    <col min="5124" max="5125" width="8" style="1" bestFit="1" customWidth="1"/>
    <col min="5126" max="5126" width="19.5" style="1" customWidth="1"/>
    <col min="5127" max="5127" width="12.375" style="1" customWidth="1"/>
    <col min="5128" max="5128" width="11.25" style="1" bestFit="1" customWidth="1"/>
    <col min="5129" max="5129" width="8" style="1" bestFit="1" customWidth="1"/>
    <col min="5130" max="5130" width="22.25" style="1" bestFit="1" customWidth="1"/>
    <col min="5131" max="5131" width="8" style="1" bestFit="1" customWidth="1"/>
    <col min="5132" max="5132" width="10.875" style="1" customWidth="1"/>
    <col min="5133" max="5133" width="0" style="1" hidden="1" customWidth="1"/>
    <col min="5134" max="5134" width="41.875" style="1" customWidth="1"/>
    <col min="5135" max="5373" width="9" style="1"/>
    <col min="5374" max="5374" width="14.25" style="1" customWidth="1"/>
    <col min="5375" max="5375" width="12.25" style="1" bestFit="1" customWidth="1"/>
    <col min="5376" max="5376" width="9.625" style="1" bestFit="1" customWidth="1"/>
    <col min="5377" max="5377" width="8" style="1" bestFit="1" customWidth="1"/>
    <col min="5378" max="5378" width="4.375" style="1" customWidth="1"/>
    <col min="5379" max="5379" width="11.375" style="1" bestFit="1" customWidth="1"/>
    <col min="5380" max="5381" width="8" style="1" bestFit="1" customWidth="1"/>
    <col min="5382" max="5382" width="19.5" style="1" customWidth="1"/>
    <col min="5383" max="5383" width="12.375" style="1" customWidth="1"/>
    <col min="5384" max="5384" width="11.25" style="1" bestFit="1" customWidth="1"/>
    <col min="5385" max="5385" width="8" style="1" bestFit="1" customWidth="1"/>
    <col min="5386" max="5386" width="22.25" style="1" bestFit="1" customWidth="1"/>
    <col min="5387" max="5387" width="8" style="1" bestFit="1" customWidth="1"/>
    <col min="5388" max="5388" width="10.875" style="1" customWidth="1"/>
    <col min="5389" max="5389" width="0" style="1" hidden="1" customWidth="1"/>
    <col min="5390" max="5390" width="41.875" style="1" customWidth="1"/>
    <col min="5391" max="5629" width="9" style="1"/>
    <col min="5630" max="5630" width="14.25" style="1" customWidth="1"/>
    <col min="5631" max="5631" width="12.25" style="1" bestFit="1" customWidth="1"/>
    <col min="5632" max="5632" width="9.625" style="1" bestFit="1" customWidth="1"/>
    <col min="5633" max="5633" width="8" style="1" bestFit="1" customWidth="1"/>
    <col min="5634" max="5634" width="4.375" style="1" customWidth="1"/>
    <col min="5635" max="5635" width="11.375" style="1" bestFit="1" customWidth="1"/>
    <col min="5636" max="5637" width="8" style="1" bestFit="1" customWidth="1"/>
    <col min="5638" max="5638" width="19.5" style="1" customWidth="1"/>
    <col min="5639" max="5639" width="12.375" style="1" customWidth="1"/>
    <col min="5640" max="5640" width="11.25" style="1" bestFit="1" customWidth="1"/>
    <col min="5641" max="5641" width="8" style="1" bestFit="1" customWidth="1"/>
    <col min="5642" max="5642" width="22.25" style="1" bestFit="1" customWidth="1"/>
    <col min="5643" max="5643" width="8" style="1" bestFit="1" customWidth="1"/>
    <col min="5644" max="5644" width="10.875" style="1" customWidth="1"/>
    <col min="5645" max="5645" width="0" style="1" hidden="1" customWidth="1"/>
    <col min="5646" max="5646" width="41.875" style="1" customWidth="1"/>
    <col min="5647" max="5885" width="9" style="1"/>
    <col min="5886" max="5886" width="14.25" style="1" customWidth="1"/>
    <col min="5887" max="5887" width="12.25" style="1" bestFit="1" customWidth="1"/>
    <col min="5888" max="5888" width="9.625" style="1" bestFit="1" customWidth="1"/>
    <col min="5889" max="5889" width="8" style="1" bestFit="1" customWidth="1"/>
    <col min="5890" max="5890" width="4.375" style="1" customWidth="1"/>
    <col min="5891" max="5891" width="11.375" style="1" bestFit="1" customWidth="1"/>
    <col min="5892" max="5893" width="8" style="1" bestFit="1" customWidth="1"/>
    <col min="5894" max="5894" width="19.5" style="1" customWidth="1"/>
    <col min="5895" max="5895" width="12.375" style="1" customWidth="1"/>
    <col min="5896" max="5896" width="11.25" style="1" bestFit="1" customWidth="1"/>
    <col min="5897" max="5897" width="8" style="1" bestFit="1" customWidth="1"/>
    <col min="5898" max="5898" width="22.25" style="1" bestFit="1" customWidth="1"/>
    <col min="5899" max="5899" width="8" style="1" bestFit="1" customWidth="1"/>
    <col min="5900" max="5900" width="10.875" style="1" customWidth="1"/>
    <col min="5901" max="5901" width="0" style="1" hidden="1" customWidth="1"/>
    <col min="5902" max="5902" width="41.875" style="1" customWidth="1"/>
    <col min="5903" max="6141" width="9" style="1"/>
    <col min="6142" max="6142" width="14.25" style="1" customWidth="1"/>
    <col min="6143" max="6143" width="12.25" style="1" bestFit="1" customWidth="1"/>
    <col min="6144" max="6144" width="9.625" style="1" bestFit="1" customWidth="1"/>
    <col min="6145" max="6145" width="8" style="1" bestFit="1" customWidth="1"/>
    <col min="6146" max="6146" width="4.375" style="1" customWidth="1"/>
    <col min="6147" max="6147" width="11.375" style="1" bestFit="1" customWidth="1"/>
    <col min="6148" max="6149" width="8" style="1" bestFit="1" customWidth="1"/>
    <col min="6150" max="6150" width="19.5" style="1" customWidth="1"/>
    <col min="6151" max="6151" width="12.375" style="1" customWidth="1"/>
    <col min="6152" max="6152" width="11.25" style="1" bestFit="1" customWidth="1"/>
    <col min="6153" max="6153" width="8" style="1" bestFit="1" customWidth="1"/>
    <col min="6154" max="6154" width="22.25" style="1" bestFit="1" customWidth="1"/>
    <col min="6155" max="6155" width="8" style="1" bestFit="1" customWidth="1"/>
    <col min="6156" max="6156" width="10.875" style="1" customWidth="1"/>
    <col min="6157" max="6157" width="0" style="1" hidden="1" customWidth="1"/>
    <col min="6158" max="6158" width="41.875" style="1" customWidth="1"/>
    <col min="6159" max="6397" width="9" style="1"/>
    <col min="6398" max="6398" width="14.25" style="1" customWidth="1"/>
    <col min="6399" max="6399" width="12.25" style="1" bestFit="1" customWidth="1"/>
    <col min="6400" max="6400" width="9.625" style="1" bestFit="1" customWidth="1"/>
    <col min="6401" max="6401" width="8" style="1" bestFit="1" customWidth="1"/>
    <col min="6402" max="6402" width="4.375" style="1" customWidth="1"/>
    <col min="6403" max="6403" width="11.375" style="1" bestFit="1" customWidth="1"/>
    <col min="6404" max="6405" width="8" style="1" bestFit="1" customWidth="1"/>
    <col min="6406" max="6406" width="19.5" style="1" customWidth="1"/>
    <col min="6407" max="6407" width="12.375" style="1" customWidth="1"/>
    <col min="6408" max="6408" width="11.25" style="1" bestFit="1" customWidth="1"/>
    <col min="6409" max="6409" width="8" style="1" bestFit="1" customWidth="1"/>
    <col min="6410" max="6410" width="22.25" style="1" bestFit="1" customWidth="1"/>
    <col min="6411" max="6411" width="8" style="1" bestFit="1" customWidth="1"/>
    <col min="6412" max="6412" width="10.875" style="1" customWidth="1"/>
    <col min="6413" max="6413" width="0" style="1" hidden="1" customWidth="1"/>
    <col min="6414" max="6414" width="41.875" style="1" customWidth="1"/>
    <col min="6415" max="6653" width="9" style="1"/>
    <col min="6654" max="6654" width="14.25" style="1" customWidth="1"/>
    <col min="6655" max="6655" width="12.25" style="1" bestFit="1" customWidth="1"/>
    <col min="6656" max="6656" width="9.625" style="1" bestFit="1" customWidth="1"/>
    <col min="6657" max="6657" width="8" style="1" bestFit="1" customWidth="1"/>
    <col min="6658" max="6658" width="4.375" style="1" customWidth="1"/>
    <col min="6659" max="6659" width="11.375" style="1" bestFit="1" customWidth="1"/>
    <col min="6660" max="6661" width="8" style="1" bestFit="1" customWidth="1"/>
    <col min="6662" max="6662" width="19.5" style="1" customWidth="1"/>
    <col min="6663" max="6663" width="12.375" style="1" customWidth="1"/>
    <col min="6664" max="6664" width="11.25" style="1" bestFit="1" customWidth="1"/>
    <col min="6665" max="6665" width="8" style="1" bestFit="1" customWidth="1"/>
    <col min="6666" max="6666" width="22.25" style="1" bestFit="1" customWidth="1"/>
    <col min="6667" max="6667" width="8" style="1" bestFit="1" customWidth="1"/>
    <col min="6668" max="6668" width="10.875" style="1" customWidth="1"/>
    <col min="6669" max="6669" width="0" style="1" hidden="1" customWidth="1"/>
    <col min="6670" max="6670" width="41.875" style="1" customWidth="1"/>
    <col min="6671" max="6909" width="9" style="1"/>
    <col min="6910" max="6910" width="14.25" style="1" customWidth="1"/>
    <col min="6911" max="6911" width="12.25" style="1" bestFit="1" customWidth="1"/>
    <col min="6912" max="6912" width="9.625" style="1" bestFit="1" customWidth="1"/>
    <col min="6913" max="6913" width="8" style="1" bestFit="1" customWidth="1"/>
    <col min="6914" max="6914" width="4.375" style="1" customWidth="1"/>
    <col min="6915" max="6915" width="11.375" style="1" bestFit="1" customWidth="1"/>
    <col min="6916" max="6917" width="8" style="1" bestFit="1" customWidth="1"/>
    <col min="6918" max="6918" width="19.5" style="1" customWidth="1"/>
    <col min="6919" max="6919" width="12.375" style="1" customWidth="1"/>
    <col min="6920" max="6920" width="11.25" style="1" bestFit="1" customWidth="1"/>
    <col min="6921" max="6921" width="8" style="1" bestFit="1" customWidth="1"/>
    <col min="6922" max="6922" width="22.25" style="1" bestFit="1" customWidth="1"/>
    <col min="6923" max="6923" width="8" style="1" bestFit="1" customWidth="1"/>
    <col min="6924" max="6924" width="10.875" style="1" customWidth="1"/>
    <col min="6925" max="6925" width="0" style="1" hidden="1" customWidth="1"/>
    <col min="6926" max="6926" width="41.875" style="1" customWidth="1"/>
    <col min="6927" max="7165" width="9" style="1"/>
    <col min="7166" max="7166" width="14.25" style="1" customWidth="1"/>
    <col min="7167" max="7167" width="12.25" style="1" bestFit="1" customWidth="1"/>
    <col min="7168" max="7168" width="9.625" style="1" bestFit="1" customWidth="1"/>
    <col min="7169" max="7169" width="8" style="1" bestFit="1" customWidth="1"/>
    <col min="7170" max="7170" width="4.375" style="1" customWidth="1"/>
    <col min="7171" max="7171" width="11.375" style="1" bestFit="1" customWidth="1"/>
    <col min="7172" max="7173" width="8" style="1" bestFit="1" customWidth="1"/>
    <col min="7174" max="7174" width="19.5" style="1" customWidth="1"/>
    <col min="7175" max="7175" width="12.375" style="1" customWidth="1"/>
    <col min="7176" max="7176" width="11.25" style="1" bestFit="1" customWidth="1"/>
    <col min="7177" max="7177" width="8" style="1" bestFit="1" customWidth="1"/>
    <col min="7178" max="7178" width="22.25" style="1" bestFit="1" customWidth="1"/>
    <col min="7179" max="7179" width="8" style="1" bestFit="1" customWidth="1"/>
    <col min="7180" max="7180" width="10.875" style="1" customWidth="1"/>
    <col min="7181" max="7181" width="0" style="1" hidden="1" customWidth="1"/>
    <col min="7182" max="7182" width="41.875" style="1" customWidth="1"/>
    <col min="7183" max="7421" width="9" style="1"/>
    <col min="7422" max="7422" width="14.25" style="1" customWidth="1"/>
    <col min="7423" max="7423" width="12.25" style="1" bestFit="1" customWidth="1"/>
    <col min="7424" max="7424" width="9.625" style="1" bestFit="1" customWidth="1"/>
    <col min="7425" max="7425" width="8" style="1" bestFit="1" customWidth="1"/>
    <col min="7426" max="7426" width="4.375" style="1" customWidth="1"/>
    <col min="7427" max="7427" width="11.375" style="1" bestFit="1" customWidth="1"/>
    <col min="7428" max="7429" width="8" style="1" bestFit="1" customWidth="1"/>
    <col min="7430" max="7430" width="19.5" style="1" customWidth="1"/>
    <col min="7431" max="7431" width="12.375" style="1" customWidth="1"/>
    <col min="7432" max="7432" width="11.25" style="1" bestFit="1" customWidth="1"/>
    <col min="7433" max="7433" width="8" style="1" bestFit="1" customWidth="1"/>
    <col min="7434" max="7434" width="22.25" style="1" bestFit="1" customWidth="1"/>
    <col min="7435" max="7435" width="8" style="1" bestFit="1" customWidth="1"/>
    <col min="7436" max="7436" width="10.875" style="1" customWidth="1"/>
    <col min="7437" max="7437" width="0" style="1" hidden="1" customWidth="1"/>
    <col min="7438" max="7438" width="41.875" style="1" customWidth="1"/>
    <col min="7439" max="7677" width="9" style="1"/>
    <col min="7678" max="7678" width="14.25" style="1" customWidth="1"/>
    <col min="7679" max="7679" width="12.25" style="1" bestFit="1" customWidth="1"/>
    <col min="7680" max="7680" width="9.625" style="1" bestFit="1" customWidth="1"/>
    <col min="7681" max="7681" width="8" style="1" bestFit="1" customWidth="1"/>
    <col min="7682" max="7682" width="4.375" style="1" customWidth="1"/>
    <col min="7683" max="7683" width="11.375" style="1" bestFit="1" customWidth="1"/>
    <col min="7684" max="7685" width="8" style="1" bestFit="1" customWidth="1"/>
    <col min="7686" max="7686" width="19.5" style="1" customWidth="1"/>
    <col min="7687" max="7687" width="12.375" style="1" customWidth="1"/>
    <col min="7688" max="7688" width="11.25" style="1" bestFit="1" customWidth="1"/>
    <col min="7689" max="7689" width="8" style="1" bestFit="1" customWidth="1"/>
    <col min="7690" max="7690" width="22.25" style="1" bestFit="1" customWidth="1"/>
    <col min="7691" max="7691" width="8" style="1" bestFit="1" customWidth="1"/>
    <col min="7692" max="7692" width="10.875" style="1" customWidth="1"/>
    <col min="7693" max="7693" width="0" style="1" hidden="1" customWidth="1"/>
    <col min="7694" max="7694" width="41.875" style="1" customWidth="1"/>
    <col min="7695" max="7933" width="9" style="1"/>
    <col min="7934" max="7934" width="14.25" style="1" customWidth="1"/>
    <col min="7935" max="7935" width="12.25" style="1" bestFit="1" customWidth="1"/>
    <col min="7936" max="7936" width="9.625" style="1" bestFit="1" customWidth="1"/>
    <col min="7937" max="7937" width="8" style="1" bestFit="1" customWidth="1"/>
    <col min="7938" max="7938" width="4.375" style="1" customWidth="1"/>
    <col min="7939" max="7939" width="11.375" style="1" bestFit="1" customWidth="1"/>
    <col min="7940" max="7941" width="8" style="1" bestFit="1" customWidth="1"/>
    <col min="7942" max="7942" width="19.5" style="1" customWidth="1"/>
    <col min="7943" max="7943" width="12.375" style="1" customWidth="1"/>
    <col min="7944" max="7944" width="11.25" style="1" bestFit="1" customWidth="1"/>
    <col min="7945" max="7945" width="8" style="1" bestFit="1" customWidth="1"/>
    <col min="7946" max="7946" width="22.25" style="1" bestFit="1" customWidth="1"/>
    <col min="7947" max="7947" width="8" style="1" bestFit="1" customWidth="1"/>
    <col min="7948" max="7948" width="10.875" style="1" customWidth="1"/>
    <col min="7949" max="7949" width="0" style="1" hidden="1" customWidth="1"/>
    <col min="7950" max="7950" width="41.875" style="1" customWidth="1"/>
    <col min="7951" max="8189" width="9" style="1"/>
    <col min="8190" max="8190" width="14.25" style="1" customWidth="1"/>
    <col min="8191" max="8191" width="12.25" style="1" bestFit="1" customWidth="1"/>
    <col min="8192" max="8192" width="9.625" style="1" bestFit="1" customWidth="1"/>
    <col min="8193" max="8193" width="8" style="1" bestFit="1" customWidth="1"/>
    <col min="8194" max="8194" width="4.375" style="1" customWidth="1"/>
    <col min="8195" max="8195" width="11.375" style="1" bestFit="1" customWidth="1"/>
    <col min="8196" max="8197" width="8" style="1" bestFit="1" customWidth="1"/>
    <col min="8198" max="8198" width="19.5" style="1" customWidth="1"/>
    <col min="8199" max="8199" width="12.375" style="1" customWidth="1"/>
    <col min="8200" max="8200" width="11.25" style="1" bestFit="1" customWidth="1"/>
    <col min="8201" max="8201" width="8" style="1" bestFit="1" customWidth="1"/>
    <col min="8202" max="8202" width="22.25" style="1" bestFit="1" customWidth="1"/>
    <col min="8203" max="8203" width="8" style="1" bestFit="1" customWidth="1"/>
    <col min="8204" max="8204" width="10.875" style="1" customWidth="1"/>
    <col min="8205" max="8205" width="0" style="1" hidden="1" customWidth="1"/>
    <col min="8206" max="8206" width="41.875" style="1" customWidth="1"/>
    <col min="8207" max="8445" width="9" style="1"/>
    <col min="8446" max="8446" width="14.25" style="1" customWidth="1"/>
    <col min="8447" max="8447" width="12.25" style="1" bestFit="1" customWidth="1"/>
    <col min="8448" max="8448" width="9.625" style="1" bestFit="1" customWidth="1"/>
    <col min="8449" max="8449" width="8" style="1" bestFit="1" customWidth="1"/>
    <col min="8450" max="8450" width="4.375" style="1" customWidth="1"/>
    <col min="8451" max="8451" width="11.375" style="1" bestFit="1" customWidth="1"/>
    <col min="8452" max="8453" width="8" style="1" bestFit="1" customWidth="1"/>
    <col min="8454" max="8454" width="19.5" style="1" customWidth="1"/>
    <col min="8455" max="8455" width="12.375" style="1" customWidth="1"/>
    <col min="8456" max="8456" width="11.25" style="1" bestFit="1" customWidth="1"/>
    <col min="8457" max="8457" width="8" style="1" bestFit="1" customWidth="1"/>
    <col min="8458" max="8458" width="22.25" style="1" bestFit="1" customWidth="1"/>
    <col min="8459" max="8459" width="8" style="1" bestFit="1" customWidth="1"/>
    <col min="8460" max="8460" width="10.875" style="1" customWidth="1"/>
    <col min="8461" max="8461" width="0" style="1" hidden="1" customWidth="1"/>
    <col min="8462" max="8462" width="41.875" style="1" customWidth="1"/>
    <col min="8463" max="8701" width="9" style="1"/>
    <col min="8702" max="8702" width="14.25" style="1" customWidth="1"/>
    <col min="8703" max="8703" width="12.25" style="1" bestFit="1" customWidth="1"/>
    <col min="8704" max="8704" width="9.625" style="1" bestFit="1" customWidth="1"/>
    <col min="8705" max="8705" width="8" style="1" bestFit="1" customWidth="1"/>
    <col min="8706" max="8706" width="4.375" style="1" customWidth="1"/>
    <col min="8707" max="8707" width="11.375" style="1" bestFit="1" customWidth="1"/>
    <col min="8708" max="8709" width="8" style="1" bestFit="1" customWidth="1"/>
    <col min="8710" max="8710" width="19.5" style="1" customWidth="1"/>
    <col min="8711" max="8711" width="12.375" style="1" customWidth="1"/>
    <col min="8712" max="8712" width="11.25" style="1" bestFit="1" customWidth="1"/>
    <col min="8713" max="8713" width="8" style="1" bestFit="1" customWidth="1"/>
    <col min="8714" max="8714" width="22.25" style="1" bestFit="1" customWidth="1"/>
    <col min="8715" max="8715" width="8" style="1" bestFit="1" customWidth="1"/>
    <col min="8716" max="8716" width="10.875" style="1" customWidth="1"/>
    <col min="8717" max="8717" width="0" style="1" hidden="1" customWidth="1"/>
    <col min="8718" max="8718" width="41.875" style="1" customWidth="1"/>
    <col min="8719" max="8957" width="9" style="1"/>
    <col min="8958" max="8958" width="14.25" style="1" customWidth="1"/>
    <col min="8959" max="8959" width="12.25" style="1" bestFit="1" customWidth="1"/>
    <col min="8960" max="8960" width="9.625" style="1" bestFit="1" customWidth="1"/>
    <col min="8961" max="8961" width="8" style="1" bestFit="1" customWidth="1"/>
    <col min="8962" max="8962" width="4.375" style="1" customWidth="1"/>
    <col min="8963" max="8963" width="11.375" style="1" bestFit="1" customWidth="1"/>
    <col min="8964" max="8965" width="8" style="1" bestFit="1" customWidth="1"/>
    <col min="8966" max="8966" width="19.5" style="1" customWidth="1"/>
    <col min="8967" max="8967" width="12.375" style="1" customWidth="1"/>
    <col min="8968" max="8968" width="11.25" style="1" bestFit="1" customWidth="1"/>
    <col min="8969" max="8969" width="8" style="1" bestFit="1" customWidth="1"/>
    <col min="8970" max="8970" width="22.25" style="1" bestFit="1" customWidth="1"/>
    <col min="8971" max="8971" width="8" style="1" bestFit="1" customWidth="1"/>
    <col min="8972" max="8972" width="10.875" style="1" customWidth="1"/>
    <col min="8973" max="8973" width="0" style="1" hidden="1" customWidth="1"/>
    <col min="8974" max="8974" width="41.875" style="1" customWidth="1"/>
    <col min="8975" max="9213" width="9" style="1"/>
    <col min="9214" max="9214" width="14.25" style="1" customWidth="1"/>
    <col min="9215" max="9215" width="12.25" style="1" bestFit="1" customWidth="1"/>
    <col min="9216" max="9216" width="9.625" style="1" bestFit="1" customWidth="1"/>
    <col min="9217" max="9217" width="8" style="1" bestFit="1" customWidth="1"/>
    <col min="9218" max="9218" width="4.375" style="1" customWidth="1"/>
    <col min="9219" max="9219" width="11.375" style="1" bestFit="1" customWidth="1"/>
    <col min="9220" max="9221" width="8" style="1" bestFit="1" customWidth="1"/>
    <col min="9222" max="9222" width="19.5" style="1" customWidth="1"/>
    <col min="9223" max="9223" width="12.375" style="1" customWidth="1"/>
    <col min="9224" max="9224" width="11.25" style="1" bestFit="1" customWidth="1"/>
    <col min="9225" max="9225" width="8" style="1" bestFit="1" customWidth="1"/>
    <col min="9226" max="9226" width="22.25" style="1" bestFit="1" customWidth="1"/>
    <col min="9227" max="9227" width="8" style="1" bestFit="1" customWidth="1"/>
    <col min="9228" max="9228" width="10.875" style="1" customWidth="1"/>
    <col min="9229" max="9229" width="0" style="1" hidden="1" customWidth="1"/>
    <col min="9230" max="9230" width="41.875" style="1" customWidth="1"/>
    <col min="9231" max="9469" width="9" style="1"/>
    <col min="9470" max="9470" width="14.25" style="1" customWidth="1"/>
    <col min="9471" max="9471" width="12.25" style="1" bestFit="1" customWidth="1"/>
    <col min="9472" max="9472" width="9.625" style="1" bestFit="1" customWidth="1"/>
    <col min="9473" max="9473" width="8" style="1" bestFit="1" customWidth="1"/>
    <col min="9474" max="9474" width="4.375" style="1" customWidth="1"/>
    <col min="9475" max="9475" width="11.375" style="1" bestFit="1" customWidth="1"/>
    <col min="9476" max="9477" width="8" style="1" bestFit="1" customWidth="1"/>
    <col min="9478" max="9478" width="19.5" style="1" customWidth="1"/>
    <col min="9479" max="9479" width="12.375" style="1" customWidth="1"/>
    <col min="9480" max="9480" width="11.25" style="1" bestFit="1" customWidth="1"/>
    <col min="9481" max="9481" width="8" style="1" bestFit="1" customWidth="1"/>
    <col min="9482" max="9482" width="22.25" style="1" bestFit="1" customWidth="1"/>
    <col min="9483" max="9483" width="8" style="1" bestFit="1" customWidth="1"/>
    <col min="9484" max="9484" width="10.875" style="1" customWidth="1"/>
    <col min="9485" max="9485" width="0" style="1" hidden="1" customWidth="1"/>
    <col min="9486" max="9486" width="41.875" style="1" customWidth="1"/>
    <col min="9487" max="9725" width="9" style="1"/>
    <col min="9726" max="9726" width="14.25" style="1" customWidth="1"/>
    <col min="9727" max="9727" width="12.25" style="1" bestFit="1" customWidth="1"/>
    <col min="9728" max="9728" width="9.625" style="1" bestFit="1" customWidth="1"/>
    <col min="9729" max="9729" width="8" style="1" bestFit="1" customWidth="1"/>
    <col min="9730" max="9730" width="4.375" style="1" customWidth="1"/>
    <col min="9731" max="9731" width="11.375" style="1" bestFit="1" customWidth="1"/>
    <col min="9732" max="9733" width="8" style="1" bestFit="1" customWidth="1"/>
    <col min="9734" max="9734" width="19.5" style="1" customWidth="1"/>
    <col min="9735" max="9735" width="12.375" style="1" customWidth="1"/>
    <col min="9736" max="9736" width="11.25" style="1" bestFit="1" customWidth="1"/>
    <col min="9737" max="9737" width="8" style="1" bestFit="1" customWidth="1"/>
    <col min="9738" max="9738" width="22.25" style="1" bestFit="1" customWidth="1"/>
    <col min="9739" max="9739" width="8" style="1" bestFit="1" customWidth="1"/>
    <col min="9740" max="9740" width="10.875" style="1" customWidth="1"/>
    <col min="9741" max="9741" width="0" style="1" hidden="1" customWidth="1"/>
    <col min="9742" max="9742" width="41.875" style="1" customWidth="1"/>
    <col min="9743" max="9981" width="9" style="1"/>
    <col min="9982" max="9982" width="14.25" style="1" customWidth="1"/>
    <col min="9983" max="9983" width="12.25" style="1" bestFit="1" customWidth="1"/>
    <col min="9984" max="9984" width="9.625" style="1" bestFit="1" customWidth="1"/>
    <col min="9985" max="9985" width="8" style="1" bestFit="1" customWidth="1"/>
    <col min="9986" max="9986" width="4.375" style="1" customWidth="1"/>
    <col min="9987" max="9987" width="11.375" style="1" bestFit="1" customWidth="1"/>
    <col min="9988" max="9989" width="8" style="1" bestFit="1" customWidth="1"/>
    <col min="9990" max="9990" width="19.5" style="1" customWidth="1"/>
    <col min="9991" max="9991" width="12.375" style="1" customWidth="1"/>
    <col min="9992" max="9992" width="11.25" style="1" bestFit="1" customWidth="1"/>
    <col min="9993" max="9993" width="8" style="1" bestFit="1" customWidth="1"/>
    <col min="9994" max="9994" width="22.25" style="1" bestFit="1" customWidth="1"/>
    <col min="9995" max="9995" width="8" style="1" bestFit="1" customWidth="1"/>
    <col min="9996" max="9996" width="10.875" style="1" customWidth="1"/>
    <col min="9997" max="9997" width="0" style="1" hidden="1" customWidth="1"/>
    <col min="9998" max="9998" width="41.875" style="1" customWidth="1"/>
    <col min="9999" max="10237" width="9" style="1"/>
    <col min="10238" max="10238" width="14.25" style="1" customWidth="1"/>
    <col min="10239" max="10239" width="12.25" style="1" bestFit="1" customWidth="1"/>
    <col min="10240" max="10240" width="9.625" style="1" bestFit="1" customWidth="1"/>
    <col min="10241" max="10241" width="8" style="1" bestFit="1" customWidth="1"/>
    <col min="10242" max="10242" width="4.375" style="1" customWidth="1"/>
    <col min="10243" max="10243" width="11.375" style="1" bestFit="1" customWidth="1"/>
    <col min="10244" max="10245" width="8" style="1" bestFit="1" customWidth="1"/>
    <col min="10246" max="10246" width="19.5" style="1" customWidth="1"/>
    <col min="10247" max="10247" width="12.375" style="1" customWidth="1"/>
    <col min="10248" max="10248" width="11.25" style="1" bestFit="1" customWidth="1"/>
    <col min="10249" max="10249" width="8" style="1" bestFit="1" customWidth="1"/>
    <col min="10250" max="10250" width="22.25" style="1" bestFit="1" customWidth="1"/>
    <col min="10251" max="10251" width="8" style="1" bestFit="1" customWidth="1"/>
    <col min="10252" max="10252" width="10.875" style="1" customWidth="1"/>
    <col min="10253" max="10253" width="0" style="1" hidden="1" customWidth="1"/>
    <col min="10254" max="10254" width="41.875" style="1" customWidth="1"/>
    <col min="10255" max="10493" width="9" style="1"/>
    <col min="10494" max="10494" width="14.25" style="1" customWidth="1"/>
    <col min="10495" max="10495" width="12.25" style="1" bestFit="1" customWidth="1"/>
    <col min="10496" max="10496" width="9.625" style="1" bestFit="1" customWidth="1"/>
    <col min="10497" max="10497" width="8" style="1" bestFit="1" customWidth="1"/>
    <col min="10498" max="10498" width="4.375" style="1" customWidth="1"/>
    <col min="10499" max="10499" width="11.375" style="1" bestFit="1" customWidth="1"/>
    <col min="10500" max="10501" width="8" style="1" bestFit="1" customWidth="1"/>
    <col min="10502" max="10502" width="19.5" style="1" customWidth="1"/>
    <col min="10503" max="10503" width="12.375" style="1" customWidth="1"/>
    <col min="10504" max="10504" width="11.25" style="1" bestFit="1" customWidth="1"/>
    <col min="10505" max="10505" width="8" style="1" bestFit="1" customWidth="1"/>
    <col min="10506" max="10506" width="22.25" style="1" bestFit="1" customWidth="1"/>
    <col min="10507" max="10507" width="8" style="1" bestFit="1" customWidth="1"/>
    <col min="10508" max="10508" width="10.875" style="1" customWidth="1"/>
    <col min="10509" max="10509" width="0" style="1" hidden="1" customWidth="1"/>
    <col min="10510" max="10510" width="41.875" style="1" customWidth="1"/>
    <col min="10511" max="10749" width="9" style="1"/>
    <col min="10750" max="10750" width="14.25" style="1" customWidth="1"/>
    <col min="10751" max="10751" width="12.25" style="1" bestFit="1" customWidth="1"/>
    <col min="10752" max="10752" width="9.625" style="1" bestFit="1" customWidth="1"/>
    <col min="10753" max="10753" width="8" style="1" bestFit="1" customWidth="1"/>
    <col min="10754" max="10754" width="4.375" style="1" customWidth="1"/>
    <col min="10755" max="10755" width="11.375" style="1" bestFit="1" customWidth="1"/>
    <col min="10756" max="10757" width="8" style="1" bestFit="1" customWidth="1"/>
    <col min="10758" max="10758" width="19.5" style="1" customWidth="1"/>
    <col min="10759" max="10759" width="12.375" style="1" customWidth="1"/>
    <col min="10760" max="10760" width="11.25" style="1" bestFit="1" customWidth="1"/>
    <col min="10761" max="10761" width="8" style="1" bestFit="1" customWidth="1"/>
    <col min="10762" max="10762" width="22.25" style="1" bestFit="1" customWidth="1"/>
    <col min="10763" max="10763" width="8" style="1" bestFit="1" customWidth="1"/>
    <col min="10764" max="10764" width="10.875" style="1" customWidth="1"/>
    <col min="10765" max="10765" width="0" style="1" hidden="1" customWidth="1"/>
    <col min="10766" max="10766" width="41.875" style="1" customWidth="1"/>
    <col min="10767" max="11005" width="9" style="1"/>
    <col min="11006" max="11006" width="14.25" style="1" customWidth="1"/>
    <col min="11007" max="11007" width="12.25" style="1" bestFit="1" customWidth="1"/>
    <col min="11008" max="11008" width="9.625" style="1" bestFit="1" customWidth="1"/>
    <col min="11009" max="11009" width="8" style="1" bestFit="1" customWidth="1"/>
    <col min="11010" max="11010" width="4.375" style="1" customWidth="1"/>
    <col min="11011" max="11011" width="11.375" style="1" bestFit="1" customWidth="1"/>
    <col min="11012" max="11013" width="8" style="1" bestFit="1" customWidth="1"/>
    <col min="11014" max="11014" width="19.5" style="1" customWidth="1"/>
    <col min="11015" max="11015" width="12.375" style="1" customWidth="1"/>
    <col min="11016" max="11016" width="11.25" style="1" bestFit="1" customWidth="1"/>
    <col min="11017" max="11017" width="8" style="1" bestFit="1" customWidth="1"/>
    <col min="11018" max="11018" width="22.25" style="1" bestFit="1" customWidth="1"/>
    <col min="11019" max="11019" width="8" style="1" bestFit="1" customWidth="1"/>
    <col min="11020" max="11020" width="10.875" style="1" customWidth="1"/>
    <col min="11021" max="11021" width="0" style="1" hidden="1" customWidth="1"/>
    <col min="11022" max="11022" width="41.875" style="1" customWidth="1"/>
    <col min="11023" max="11261" width="9" style="1"/>
    <col min="11262" max="11262" width="14.25" style="1" customWidth="1"/>
    <col min="11263" max="11263" width="12.25" style="1" bestFit="1" customWidth="1"/>
    <col min="11264" max="11264" width="9.625" style="1" bestFit="1" customWidth="1"/>
    <col min="11265" max="11265" width="8" style="1" bestFit="1" customWidth="1"/>
    <col min="11266" max="11266" width="4.375" style="1" customWidth="1"/>
    <col min="11267" max="11267" width="11.375" style="1" bestFit="1" customWidth="1"/>
    <col min="11268" max="11269" width="8" style="1" bestFit="1" customWidth="1"/>
    <col min="11270" max="11270" width="19.5" style="1" customWidth="1"/>
    <col min="11271" max="11271" width="12.375" style="1" customWidth="1"/>
    <col min="11272" max="11272" width="11.25" style="1" bestFit="1" customWidth="1"/>
    <col min="11273" max="11273" width="8" style="1" bestFit="1" customWidth="1"/>
    <col min="11274" max="11274" width="22.25" style="1" bestFit="1" customWidth="1"/>
    <col min="11275" max="11275" width="8" style="1" bestFit="1" customWidth="1"/>
    <col min="11276" max="11276" width="10.875" style="1" customWidth="1"/>
    <col min="11277" max="11277" width="0" style="1" hidden="1" customWidth="1"/>
    <col min="11278" max="11278" width="41.875" style="1" customWidth="1"/>
    <col min="11279" max="11517" width="9" style="1"/>
    <col min="11518" max="11518" width="14.25" style="1" customWidth="1"/>
    <col min="11519" max="11519" width="12.25" style="1" bestFit="1" customWidth="1"/>
    <col min="11520" max="11520" width="9.625" style="1" bestFit="1" customWidth="1"/>
    <col min="11521" max="11521" width="8" style="1" bestFit="1" customWidth="1"/>
    <col min="11522" max="11522" width="4.375" style="1" customWidth="1"/>
    <col min="11523" max="11523" width="11.375" style="1" bestFit="1" customWidth="1"/>
    <col min="11524" max="11525" width="8" style="1" bestFit="1" customWidth="1"/>
    <col min="11526" max="11526" width="19.5" style="1" customWidth="1"/>
    <col min="11527" max="11527" width="12.375" style="1" customWidth="1"/>
    <col min="11528" max="11528" width="11.25" style="1" bestFit="1" customWidth="1"/>
    <col min="11529" max="11529" width="8" style="1" bestFit="1" customWidth="1"/>
    <col min="11530" max="11530" width="22.25" style="1" bestFit="1" customWidth="1"/>
    <col min="11531" max="11531" width="8" style="1" bestFit="1" customWidth="1"/>
    <col min="11532" max="11532" width="10.875" style="1" customWidth="1"/>
    <col min="11533" max="11533" width="0" style="1" hidden="1" customWidth="1"/>
    <col min="11534" max="11534" width="41.875" style="1" customWidth="1"/>
    <col min="11535" max="11773" width="9" style="1"/>
    <col min="11774" max="11774" width="14.25" style="1" customWidth="1"/>
    <col min="11775" max="11775" width="12.25" style="1" bestFit="1" customWidth="1"/>
    <col min="11776" max="11776" width="9.625" style="1" bestFit="1" customWidth="1"/>
    <col min="11777" max="11777" width="8" style="1" bestFit="1" customWidth="1"/>
    <col min="11778" max="11778" width="4.375" style="1" customWidth="1"/>
    <col min="11779" max="11779" width="11.375" style="1" bestFit="1" customWidth="1"/>
    <col min="11780" max="11781" width="8" style="1" bestFit="1" customWidth="1"/>
    <col min="11782" max="11782" width="19.5" style="1" customWidth="1"/>
    <col min="11783" max="11783" width="12.375" style="1" customWidth="1"/>
    <col min="11784" max="11784" width="11.25" style="1" bestFit="1" customWidth="1"/>
    <col min="11785" max="11785" width="8" style="1" bestFit="1" customWidth="1"/>
    <col min="11786" max="11786" width="22.25" style="1" bestFit="1" customWidth="1"/>
    <col min="11787" max="11787" width="8" style="1" bestFit="1" customWidth="1"/>
    <col min="11788" max="11788" width="10.875" style="1" customWidth="1"/>
    <col min="11789" max="11789" width="0" style="1" hidden="1" customWidth="1"/>
    <col min="11790" max="11790" width="41.875" style="1" customWidth="1"/>
    <col min="11791" max="12029" width="9" style="1"/>
    <col min="12030" max="12030" width="14.25" style="1" customWidth="1"/>
    <col min="12031" max="12031" width="12.25" style="1" bestFit="1" customWidth="1"/>
    <col min="12032" max="12032" width="9.625" style="1" bestFit="1" customWidth="1"/>
    <col min="12033" max="12033" width="8" style="1" bestFit="1" customWidth="1"/>
    <col min="12034" max="12034" width="4.375" style="1" customWidth="1"/>
    <col min="12035" max="12035" width="11.375" style="1" bestFit="1" customWidth="1"/>
    <col min="12036" max="12037" width="8" style="1" bestFit="1" customWidth="1"/>
    <col min="12038" max="12038" width="19.5" style="1" customWidth="1"/>
    <col min="12039" max="12039" width="12.375" style="1" customWidth="1"/>
    <col min="12040" max="12040" width="11.25" style="1" bestFit="1" customWidth="1"/>
    <col min="12041" max="12041" width="8" style="1" bestFit="1" customWidth="1"/>
    <col min="12042" max="12042" width="22.25" style="1" bestFit="1" customWidth="1"/>
    <col min="12043" max="12043" width="8" style="1" bestFit="1" customWidth="1"/>
    <col min="12044" max="12044" width="10.875" style="1" customWidth="1"/>
    <col min="12045" max="12045" width="0" style="1" hidden="1" customWidth="1"/>
    <col min="12046" max="12046" width="41.875" style="1" customWidth="1"/>
    <col min="12047" max="12285" width="9" style="1"/>
    <col min="12286" max="12286" width="14.25" style="1" customWidth="1"/>
    <col min="12287" max="12287" width="12.25" style="1" bestFit="1" customWidth="1"/>
    <col min="12288" max="12288" width="9.625" style="1" bestFit="1" customWidth="1"/>
    <col min="12289" max="12289" width="8" style="1" bestFit="1" customWidth="1"/>
    <col min="12290" max="12290" width="4.375" style="1" customWidth="1"/>
    <col min="12291" max="12291" width="11.375" style="1" bestFit="1" customWidth="1"/>
    <col min="12292" max="12293" width="8" style="1" bestFit="1" customWidth="1"/>
    <col min="12294" max="12294" width="19.5" style="1" customWidth="1"/>
    <col min="12295" max="12295" width="12.375" style="1" customWidth="1"/>
    <col min="12296" max="12296" width="11.25" style="1" bestFit="1" customWidth="1"/>
    <col min="12297" max="12297" width="8" style="1" bestFit="1" customWidth="1"/>
    <col min="12298" max="12298" width="22.25" style="1" bestFit="1" customWidth="1"/>
    <col min="12299" max="12299" width="8" style="1" bestFit="1" customWidth="1"/>
    <col min="12300" max="12300" width="10.875" style="1" customWidth="1"/>
    <col min="12301" max="12301" width="0" style="1" hidden="1" customWidth="1"/>
    <col min="12302" max="12302" width="41.875" style="1" customWidth="1"/>
    <col min="12303" max="12541" width="9" style="1"/>
    <col min="12542" max="12542" width="14.25" style="1" customWidth="1"/>
    <col min="12543" max="12543" width="12.25" style="1" bestFit="1" customWidth="1"/>
    <col min="12544" max="12544" width="9.625" style="1" bestFit="1" customWidth="1"/>
    <col min="12545" max="12545" width="8" style="1" bestFit="1" customWidth="1"/>
    <col min="12546" max="12546" width="4.375" style="1" customWidth="1"/>
    <col min="12547" max="12547" width="11.375" style="1" bestFit="1" customWidth="1"/>
    <col min="12548" max="12549" width="8" style="1" bestFit="1" customWidth="1"/>
    <col min="12550" max="12550" width="19.5" style="1" customWidth="1"/>
    <col min="12551" max="12551" width="12.375" style="1" customWidth="1"/>
    <col min="12552" max="12552" width="11.25" style="1" bestFit="1" customWidth="1"/>
    <col min="12553" max="12553" width="8" style="1" bestFit="1" customWidth="1"/>
    <col min="12554" max="12554" width="22.25" style="1" bestFit="1" customWidth="1"/>
    <col min="12555" max="12555" width="8" style="1" bestFit="1" customWidth="1"/>
    <col min="12556" max="12556" width="10.875" style="1" customWidth="1"/>
    <col min="12557" max="12557" width="0" style="1" hidden="1" customWidth="1"/>
    <col min="12558" max="12558" width="41.875" style="1" customWidth="1"/>
    <col min="12559" max="12797" width="9" style="1"/>
    <col min="12798" max="12798" width="14.25" style="1" customWidth="1"/>
    <col min="12799" max="12799" width="12.25" style="1" bestFit="1" customWidth="1"/>
    <col min="12800" max="12800" width="9.625" style="1" bestFit="1" customWidth="1"/>
    <col min="12801" max="12801" width="8" style="1" bestFit="1" customWidth="1"/>
    <col min="12802" max="12802" width="4.375" style="1" customWidth="1"/>
    <col min="12803" max="12803" width="11.375" style="1" bestFit="1" customWidth="1"/>
    <col min="12804" max="12805" width="8" style="1" bestFit="1" customWidth="1"/>
    <col min="12806" max="12806" width="19.5" style="1" customWidth="1"/>
    <col min="12807" max="12807" width="12.375" style="1" customWidth="1"/>
    <col min="12808" max="12808" width="11.25" style="1" bestFit="1" customWidth="1"/>
    <col min="12809" max="12809" width="8" style="1" bestFit="1" customWidth="1"/>
    <col min="12810" max="12810" width="22.25" style="1" bestFit="1" customWidth="1"/>
    <col min="12811" max="12811" width="8" style="1" bestFit="1" customWidth="1"/>
    <col min="12812" max="12812" width="10.875" style="1" customWidth="1"/>
    <col min="12813" max="12813" width="0" style="1" hidden="1" customWidth="1"/>
    <col min="12814" max="12814" width="41.875" style="1" customWidth="1"/>
    <col min="12815" max="13053" width="9" style="1"/>
    <col min="13054" max="13054" width="14.25" style="1" customWidth="1"/>
    <col min="13055" max="13055" width="12.25" style="1" bestFit="1" customWidth="1"/>
    <col min="13056" max="13056" width="9.625" style="1" bestFit="1" customWidth="1"/>
    <col min="13057" max="13057" width="8" style="1" bestFit="1" customWidth="1"/>
    <col min="13058" max="13058" width="4.375" style="1" customWidth="1"/>
    <col min="13059" max="13059" width="11.375" style="1" bestFit="1" customWidth="1"/>
    <col min="13060" max="13061" width="8" style="1" bestFit="1" customWidth="1"/>
    <col min="13062" max="13062" width="19.5" style="1" customWidth="1"/>
    <col min="13063" max="13063" width="12.375" style="1" customWidth="1"/>
    <col min="13064" max="13064" width="11.25" style="1" bestFit="1" customWidth="1"/>
    <col min="13065" max="13065" width="8" style="1" bestFit="1" customWidth="1"/>
    <col min="13066" max="13066" width="22.25" style="1" bestFit="1" customWidth="1"/>
    <col min="13067" max="13067" width="8" style="1" bestFit="1" customWidth="1"/>
    <col min="13068" max="13068" width="10.875" style="1" customWidth="1"/>
    <col min="13069" max="13069" width="0" style="1" hidden="1" customWidth="1"/>
    <col min="13070" max="13070" width="41.875" style="1" customWidth="1"/>
    <col min="13071" max="13309" width="9" style="1"/>
    <col min="13310" max="13310" width="14.25" style="1" customWidth="1"/>
    <col min="13311" max="13311" width="12.25" style="1" bestFit="1" customWidth="1"/>
    <col min="13312" max="13312" width="9.625" style="1" bestFit="1" customWidth="1"/>
    <col min="13313" max="13313" width="8" style="1" bestFit="1" customWidth="1"/>
    <col min="13314" max="13314" width="4.375" style="1" customWidth="1"/>
    <col min="13315" max="13315" width="11.375" style="1" bestFit="1" customWidth="1"/>
    <col min="13316" max="13317" width="8" style="1" bestFit="1" customWidth="1"/>
    <col min="13318" max="13318" width="19.5" style="1" customWidth="1"/>
    <col min="13319" max="13319" width="12.375" style="1" customWidth="1"/>
    <col min="13320" max="13320" width="11.25" style="1" bestFit="1" customWidth="1"/>
    <col min="13321" max="13321" width="8" style="1" bestFit="1" customWidth="1"/>
    <col min="13322" max="13322" width="22.25" style="1" bestFit="1" customWidth="1"/>
    <col min="13323" max="13323" width="8" style="1" bestFit="1" customWidth="1"/>
    <col min="13324" max="13324" width="10.875" style="1" customWidth="1"/>
    <col min="13325" max="13325" width="0" style="1" hidden="1" customWidth="1"/>
    <col min="13326" max="13326" width="41.875" style="1" customWidth="1"/>
    <col min="13327" max="13565" width="9" style="1"/>
    <col min="13566" max="13566" width="14.25" style="1" customWidth="1"/>
    <col min="13567" max="13567" width="12.25" style="1" bestFit="1" customWidth="1"/>
    <col min="13568" max="13568" width="9.625" style="1" bestFit="1" customWidth="1"/>
    <col min="13569" max="13569" width="8" style="1" bestFit="1" customWidth="1"/>
    <col min="13570" max="13570" width="4.375" style="1" customWidth="1"/>
    <col min="13571" max="13571" width="11.375" style="1" bestFit="1" customWidth="1"/>
    <col min="13572" max="13573" width="8" style="1" bestFit="1" customWidth="1"/>
    <col min="13574" max="13574" width="19.5" style="1" customWidth="1"/>
    <col min="13575" max="13575" width="12.375" style="1" customWidth="1"/>
    <col min="13576" max="13576" width="11.25" style="1" bestFit="1" customWidth="1"/>
    <col min="13577" max="13577" width="8" style="1" bestFit="1" customWidth="1"/>
    <col min="13578" max="13578" width="22.25" style="1" bestFit="1" customWidth="1"/>
    <col min="13579" max="13579" width="8" style="1" bestFit="1" customWidth="1"/>
    <col min="13580" max="13580" width="10.875" style="1" customWidth="1"/>
    <col min="13581" max="13581" width="0" style="1" hidden="1" customWidth="1"/>
    <col min="13582" max="13582" width="41.875" style="1" customWidth="1"/>
    <col min="13583" max="13821" width="9" style="1"/>
    <col min="13822" max="13822" width="14.25" style="1" customWidth="1"/>
    <col min="13823" max="13823" width="12.25" style="1" bestFit="1" customWidth="1"/>
    <col min="13824" max="13824" width="9.625" style="1" bestFit="1" customWidth="1"/>
    <col min="13825" max="13825" width="8" style="1" bestFit="1" customWidth="1"/>
    <col min="13826" max="13826" width="4.375" style="1" customWidth="1"/>
    <col min="13827" max="13827" width="11.375" style="1" bestFit="1" customWidth="1"/>
    <col min="13828" max="13829" width="8" style="1" bestFit="1" customWidth="1"/>
    <col min="13830" max="13830" width="19.5" style="1" customWidth="1"/>
    <col min="13831" max="13831" width="12.375" style="1" customWidth="1"/>
    <col min="13832" max="13832" width="11.25" style="1" bestFit="1" customWidth="1"/>
    <col min="13833" max="13833" width="8" style="1" bestFit="1" customWidth="1"/>
    <col min="13834" max="13834" width="22.25" style="1" bestFit="1" customWidth="1"/>
    <col min="13835" max="13835" width="8" style="1" bestFit="1" customWidth="1"/>
    <col min="13836" max="13836" width="10.875" style="1" customWidth="1"/>
    <col min="13837" max="13837" width="0" style="1" hidden="1" customWidth="1"/>
    <col min="13838" max="13838" width="41.875" style="1" customWidth="1"/>
    <col min="13839" max="14077" width="9" style="1"/>
    <col min="14078" max="14078" width="14.25" style="1" customWidth="1"/>
    <col min="14079" max="14079" width="12.25" style="1" bestFit="1" customWidth="1"/>
    <col min="14080" max="14080" width="9.625" style="1" bestFit="1" customWidth="1"/>
    <col min="14081" max="14081" width="8" style="1" bestFit="1" customWidth="1"/>
    <col min="14082" max="14082" width="4.375" style="1" customWidth="1"/>
    <col min="14083" max="14083" width="11.375" style="1" bestFit="1" customWidth="1"/>
    <col min="14084" max="14085" width="8" style="1" bestFit="1" customWidth="1"/>
    <col min="14086" max="14086" width="19.5" style="1" customWidth="1"/>
    <col min="14087" max="14087" width="12.375" style="1" customWidth="1"/>
    <col min="14088" max="14088" width="11.25" style="1" bestFit="1" customWidth="1"/>
    <col min="14089" max="14089" width="8" style="1" bestFit="1" customWidth="1"/>
    <col min="14090" max="14090" width="22.25" style="1" bestFit="1" customWidth="1"/>
    <col min="14091" max="14091" width="8" style="1" bestFit="1" customWidth="1"/>
    <col min="14092" max="14092" width="10.875" style="1" customWidth="1"/>
    <col min="14093" max="14093" width="0" style="1" hidden="1" customWidth="1"/>
    <col min="14094" max="14094" width="41.875" style="1" customWidth="1"/>
    <col min="14095" max="14333" width="9" style="1"/>
    <col min="14334" max="14334" width="14.25" style="1" customWidth="1"/>
    <col min="14335" max="14335" width="12.25" style="1" bestFit="1" customWidth="1"/>
    <col min="14336" max="14336" width="9.625" style="1" bestFit="1" customWidth="1"/>
    <col min="14337" max="14337" width="8" style="1" bestFit="1" customWidth="1"/>
    <col min="14338" max="14338" width="4.375" style="1" customWidth="1"/>
    <col min="14339" max="14339" width="11.375" style="1" bestFit="1" customWidth="1"/>
    <col min="14340" max="14341" width="8" style="1" bestFit="1" customWidth="1"/>
    <col min="14342" max="14342" width="19.5" style="1" customWidth="1"/>
    <col min="14343" max="14343" width="12.375" style="1" customWidth="1"/>
    <col min="14344" max="14344" width="11.25" style="1" bestFit="1" customWidth="1"/>
    <col min="14345" max="14345" width="8" style="1" bestFit="1" customWidth="1"/>
    <col min="14346" max="14346" width="22.25" style="1" bestFit="1" customWidth="1"/>
    <col min="14347" max="14347" width="8" style="1" bestFit="1" customWidth="1"/>
    <col min="14348" max="14348" width="10.875" style="1" customWidth="1"/>
    <col min="14349" max="14349" width="0" style="1" hidden="1" customWidth="1"/>
    <col min="14350" max="14350" width="41.875" style="1" customWidth="1"/>
    <col min="14351" max="14589" width="9" style="1"/>
    <col min="14590" max="14590" width="14.25" style="1" customWidth="1"/>
    <col min="14591" max="14591" width="12.25" style="1" bestFit="1" customWidth="1"/>
    <col min="14592" max="14592" width="9.625" style="1" bestFit="1" customWidth="1"/>
    <col min="14593" max="14593" width="8" style="1" bestFit="1" customWidth="1"/>
    <col min="14594" max="14594" width="4.375" style="1" customWidth="1"/>
    <col min="14595" max="14595" width="11.375" style="1" bestFit="1" customWidth="1"/>
    <col min="14596" max="14597" width="8" style="1" bestFit="1" customWidth="1"/>
    <col min="14598" max="14598" width="19.5" style="1" customWidth="1"/>
    <col min="14599" max="14599" width="12.375" style="1" customWidth="1"/>
    <col min="14600" max="14600" width="11.25" style="1" bestFit="1" customWidth="1"/>
    <col min="14601" max="14601" width="8" style="1" bestFit="1" customWidth="1"/>
    <col min="14602" max="14602" width="22.25" style="1" bestFit="1" customWidth="1"/>
    <col min="14603" max="14603" width="8" style="1" bestFit="1" customWidth="1"/>
    <col min="14604" max="14604" width="10.875" style="1" customWidth="1"/>
    <col min="14605" max="14605" width="0" style="1" hidden="1" customWidth="1"/>
    <col min="14606" max="14606" width="41.875" style="1" customWidth="1"/>
    <col min="14607" max="14845" width="9" style="1"/>
    <col min="14846" max="14846" width="14.25" style="1" customWidth="1"/>
    <col min="14847" max="14847" width="12.25" style="1" bestFit="1" customWidth="1"/>
    <col min="14848" max="14848" width="9.625" style="1" bestFit="1" customWidth="1"/>
    <col min="14849" max="14849" width="8" style="1" bestFit="1" customWidth="1"/>
    <col min="14850" max="14850" width="4.375" style="1" customWidth="1"/>
    <col min="14851" max="14851" width="11.375" style="1" bestFit="1" customWidth="1"/>
    <col min="14852" max="14853" width="8" style="1" bestFit="1" customWidth="1"/>
    <col min="14854" max="14854" width="19.5" style="1" customWidth="1"/>
    <col min="14855" max="14855" width="12.375" style="1" customWidth="1"/>
    <col min="14856" max="14856" width="11.25" style="1" bestFit="1" customWidth="1"/>
    <col min="14857" max="14857" width="8" style="1" bestFit="1" customWidth="1"/>
    <col min="14858" max="14858" width="22.25" style="1" bestFit="1" customWidth="1"/>
    <col min="14859" max="14859" width="8" style="1" bestFit="1" customWidth="1"/>
    <col min="14860" max="14860" width="10.875" style="1" customWidth="1"/>
    <col min="14861" max="14861" width="0" style="1" hidden="1" customWidth="1"/>
    <col min="14862" max="14862" width="41.875" style="1" customWidth="1"/>
    <col min="14863" max="15101" width="9" style="1"/>
    <col min="15102" max="15102" width="14.25" style="1" customWidth="1"/>
    <col min="15103" max="15103" width="12.25" style="1" bestFit="1" customWidth="1"/>
    <col min="15104" max="15104" width="9.625" style="1" bestFit="1" customWidth="1"/>
    <col min="15105" max="15105" width="8" style="1" bestFit="1" customWidth="1"/>
    <col min="15106" max="15106" width="4.375" style="1" customWidth="1"/>
    <col min="15107" max="15107" width="11.375" style="1" bestFit="1" customWidth="1"/>
    <col min="15108" max="15109" width="8" style="1" bestFit="1" customWidth="1"/>
    <col min="15110" max="15110" width="19.5" style="1" customWidth="1"/>
    <col min="15111" max="15111" width="12.375" style="1" customWidth="1"/>
    <col min="15112" max="15112" width="11.25" style="1" bestFit="1" customWidth="1"/>
    <col min="15113" max="15113" width="8" style="1" bestFit="1" customWidth="1"/>
    <col min="15114" max="15114" width="22.25" style="1" bestFit="1" customWidth="1"/>
    <col min="15115" max="15115" width="8" style="1" bestFit="1" customWidth="1"/>
    <col min="15116" max="15116" width="10.875" style="1" customWidth="1"/>
    <col min="15117" max="15117" width="0" style="1" hidden="1" customWidth="1"/>
    <col min="15118" max="15118" width="41.875" style="1" customWidth="1"/>
    <col min="15119" max="15357" width="9" style="1"/>
    <col min="15358" max="15358" width="14.25" style="1" customWidth="1"/>
    <col min="15359" max="15359" width="12.25" style="1" bestFit="1" customWidth="1"/>
    <col min="15360" max="15360" width="9.625" style="1" bestFit="1" customWidth="1"/>
    <col min="15361" max="15361" width="8" style="1" bestFit="1" customWidth="1"/>
    <col min="15362" max="15362" width="4.375" style="1" customWidth="1"/>
    <col min="15363" max="15363" width="11.375" style="1" bestFit="1" customWidth="1"/>
    <col min="15364" max="15365" width="8" style="1" bestFit="1" customWidth="1"/>
    <col min="15366" max="15366" width="19.5" style="1" customWidth="1"/>
    <col min="15367" max="15367" width="12.375" style="1" customWidth="1"/>
    <col min="15368" max="15368" width="11.25" style="1" bestFit="1" customWidth="1"/>
    <col min="15369" max="15369" width="8" style="1" bestFit="1" customWidth="1"/>
    <col min="15370" max="15370" width="22.25" style="1" bestFit="1" customWidth="1"/>
    <col min="15371" max="15371" width="8" style="1" bestFit="1" customWidth="1"/>
    <col min="15372" max="15372" width="10.875" style="1" customWidth="1"/>
    <col min="15373" max="15373" width="0" style="1" hidden="1" customWidth="1"/>
    <col min="15374" max="15374" width="41.875" style="1" customWidth="1"/>
    <col min="15375" max="15613" width="9" style="1"/>
    <col min="15614" max="15614" width="14.25" style="1" customWidth="1"/>
    <col min="15615" max="15615" width="12.25" style="1" bestFit="1" customWidth="1"/>
    <col min="15616" max="15616" width="9.625" style="1" bestFit="1" customWidth="1"/>
    <col min="15617" max="15617" width="8" style="1" bestFit="1" customWidth="1"/>
    <col min="15618" max="15618" width="4.375" style="1" customWidth="1"/>
    <col min="15619" max="15619" width="11.375" style="1" bestFit="1" customWidth="1"/>
    <col min="15620" max="15621" width="8" style="1" bestFit="1" customWidth="1"/>
    <col min="15622" max="15622" width="19.5" style="1" customWidth="1"/>
    <col min="15623" max="15623" width="12.375" style="1" customWidth="1"/>
    <col min="15624" max="15624" width="11.25" style="1" bestFit="1" customWidth="1"/>
    <col min="15625" max="15625" width="8" style="1" bestFit="1" customWidth="1"/>
    <col min="15626" max="15626" width="22.25" style="1" bestFit="1" customWidth="1"/>
    <col min="15627" max="15627" width="8" style="1" bestFit="1" customWidth="1"/>
    <col min="15628" max="15628" width="10.875" style="1" customWidth="1"/>
    <col min="15629" max="15629" width="0" style="1" hidden="1" customWidth="1"/>
    <col min="15630" max="15630" width="41.875" style="1" customWidth="1"/>
    <col min="15631" max="15869" width="9" style="1"/>
    <col min="15870" max="15870" width="14.25" style="1" customWidth="1"/>
    <col min="15871" max="15871" width="12.25" style="1" bestFit="1" customWidth="1"/>
    <col min="15872" max="15872" width="9.625" style="1" bestFit="1" customWidth="1"/>
    <col min="15873" max="15873" width="8" style="1" bestFit="1" customWidth="1"/>
    <col min="15874" max="15874" width="4.375" style="1" customWidth="1"/>
    <col min="15875" max="15875" width="11.375" style="1" bestFit="1" customWidth="1"/>
    <col min="15876" max="15877" width="8" style="1" bestFit="1" customWidth="1"/>
    <col min="15878" max="15878" width="19.5" style="1" customWidth="1"/>
    <col min="15879" max="15879" width="12.375" style="1" customWidth="1"/>
    <col min="15880" max="15880" width="11.25" style="1" bestFit="1" customWidth="1"/>
    <col min="15881" max="15881" width="8" style="1" bestFit="1" customWidth="1"/>
    <col min="15882" max="15882" width="22.25" style="1" bestFit="1" customWidth="1"/>
    <col min="15883" max="15883" width="8" style="1" bestFit="1" customWidth="1"/>
    <col min="15884" max="15884" width="10.875" style="1" customWidth="1"/>
    <col min="15885" max="15885" width="0" style="1" hidden="1" customWidth="1"/>
    <col min="15886" max="15886" width="41.875" style="1" customWidth="1"/>
    <col min="15887" max="16125" width="9" style="1"/>
    <col min="16126" max="16126" width="14.25" style="1" customWidth="1"/>
    <col min="16127" max="16127" width="12.25" style="1" bestFit="1" customWidth="1"/>
    <col min="16128" max="16128" width="9.625" style="1" bestFit="1" customWidth="1"/>
    <col min="16129" max="16129" width="8" style="1" bestFit="1" customWidth="1"/>
    <col min="16130" max="16130" width="4.375" style="1" customWidth="1"/>
    <col min="16131" max="16131" width="11.375" style="1" bestFit="1" customWidth="1"/>
    <col min="16132" max="16133" width="8" style="1" bestFit="1" customWidth="1"/>
    <col min="16134" max="16134" width="19.5" style="1" customWidth="1"/>
    <col min="16135" max="16135" width="12.375" style="1" customWidth="1"/>
    <col min="16136" max="16136" width="11.25" style="1" bestFit="1" customWidth="1"/>
    <col min="16137" max="16137" width="8" style="1" bestFit="1" customWidth="1"/>
    <col min="16138" max="16138" width="22.25" style="1" bestFit="1" customWidth="1"/>
    <col min="16139" max="16139" width="8" style="1" bestFit="1" customWidth="1"/>
    <col min="16140" max="16140" width="10.875" style="1" customWidth="1"/>
    <col min="16141" max="16141" width="0" style="1" hidden="1" customWidth="1"/>
    <col min="16142" max="16142" width="41.875" style="1" customWidth="1"/>
    <col min="16143" max="16384" width="9" style="1"/>
  </cols>
  <sheetData>
    <row r="1" spans="1:14" s="5" customFormat="1" ht="14.25" x14ac:dyDescent="0.15">
      <c r="A1" s="5" t="s">
        <v>1057</v>
      </c>
      <c r="N1" s="6"/>
    </row>
    <row r="2" spans="1:14" s="7" customFormat="1" ht="20.25" x14ac:dyDescent="0.15">
      <c r="N2" s="8"/>
    </row>
    <row r="3" spans="1:14" x14ac:dyDescent="0.15">
      <c r="A3" s="3" t="s">
        <v>0</v>
      </c>
      <c r="B3" s="9" t="s">
        <v>1</v>
      </c>
      <c r="C3" s="9" t="s">
        <v>2</v>
      </c>
      <c r="D3" s="10" t="s">
        <v>1062</v>
      </c>
      <c r="E3" s="10" t="s">
        <v>3</v>
      </c>
      <c r="F3" s="11" t="s">
        <v>4</v>
      </c>
      <c r="N3" s="1"/>
    </row>
    <row r="4" spans="1:14" x14ac:dyDescent="0.15">
      <c r="A4" s="4">
        <v>41851.971099537041</v>
      </c>
      <c r="B4" s="9" t="s">
        <v>7</v>
      </c>
      <c r="C4" s="9" t="s">
        <v>8</v>
      </c>
      <c r="D4" s="12" t="s">
        <v>9</v>
      </c>
      <c r="E4" s="13" t="s">
        <v>10</v>
      </c>
      <c r="F4" s="14" t="s">
        <v>1060</v>
      </c>
      <c r="N4" s="1"/>
    </row>
    <row r="5" spans="1:14" x14ac:dyDescent="0.15">
      <c r="A5" s="4">
        <v>41851.989814814813</v>
      </c>
      <c r="B5" s="9" t="s">
        <v>11</v>
      </c>
      <c r="C5" s="9" t="s">
        <v>12</v>
      </c>
      <c r="D5" s="12" t="s">
        <v>13</v>
      </c>
      <c r="E5" s="13" t="s">
        <v>14</v>
      </c>
      <c r="F5" s="14" t="s">
        <v>1058</v>
      </c>
      <c r="N5" s="1"/>
    </row>
    <row r="6" spans="1:14" x14ac:dyDescent="0.15">
      <c r="A6" s="4">
        <v>41852.392905092594</v>
      </c>
      <c r="B6" s="9" t="s">
        <v>15</v>
      </c>
      <c r="C6" s="9" t="s">
        <v>16</v>
      </c>
      <c r="D6" s="12" t="s">
        <v>17</v>
      </c>
      <c r="E6" s="13" t="s">
        <v>18</v>
      </c>
      <c r="F6" s="14" t="s">
        <v>1061</v>
      </c>
      <c r="N6" s="1"/>
    </row>
    <row r="7" spans="1:14" x14ac:dyDescent="0.15">
      <c r="A7" s="4">
        <v>41852.394502314812</v>
      </c>
      <c r="B7" s="9" t="s">
        <v>19</v>
      </c>
      <c r="C7" s="9" t="s">
        <v>16</v>
      </c>
      <c r="D7" s="12" t="s">
        <v>20</v>
      </c>
      <c r="E7" s="13" t="s">
        <v>21</v>
      </c>
      <c r="F7" s="14" t="s">
        <v>22</v>
      </c>
      <c r="N7" s="1"/>
    </row>
    <row r="8" spans="1:14" x14ac:dyDescent="0.15">
      <c r="A8" s="4">
        <v>41852.401087962964</v>
      </c>
      <c r="B8" s="9" t="s">
        <v>23</v>
      </c>
      <c r="C8" s="9" t="s">
        <v>24</v>
      </c>
      <c r="D8" s="12" t="s">
        <v>25</v>
      </c>
      <c r="E8" s="12" t="s">
        <v>26</v>
      </c>
      <c r="F8" s="15" t="s">
        <v>27</v>
      </c>
      <c r="N8" s="1"/>
    </row>
    <row r="9" spans="1:14" x14ac:dyDescent="0.15">
      <c r="A9" s="4">
        <v>41852.435428240744</v>
      </c>
      <c r="B9" s="9" t="s">
        <v>28</v>
      </c>
      <c r="C9" s="9" t="s">
        <v>24</v>
      </c>
      <c r="D9" s="12" t="s">
        <v>29</v>
      </c>
      <c r="E9" s="13" t="s">
        <v>30</v>
      </c>
      <c r="F9" s="14" t="s">
        <v>31</v>
      </c>
      <c r="N9" s="1"/>
    </row>
    <row r="10" spans="1:14" x14ac:dyDescent="0.15">
      <c r="A10" s="4">
        <v>41852.435428240744</v>
      </c>
      <c r="B10" s="9" t="s">
        <v>28</v>
      </c>
      <c r="C10" s="9" t="s">
        <v>24</v>
      </c>
      <c r="D10" s="12" t="s">
        <v>32</v>
      </c>
      <c r="E10" s="13" t="s">
        <v>33</v>
      </c>
      <c r="F10" s="14" t="s">
        <v>34</v>
      </c>
      <c r="N10" s="1"/>
    </row>
    <row r="11" spans="1:14" x14ac:dyDescent="0.15">
      <c r="A11" s="4">
        <v>41852.461585648147</v>
      </c>
      <c r="B11" s="9" t="s">
        <v>35</v>
      </c>
      <c r="C11" s="9" t="s">
        <v>8</v>
      </c>
      <c r="D11" s="12" t="s">
        <v>36</v>
      </c>
      <c r="E11" s="13" t="s">
        <v>37</v>
      </c>
      <c r="F11" s="15" t="s">
        <v>38</v>
      </c>
      <c r="N11" s="1"/>
    </row>
    <row r="12" spans="1:14" x14ac:dyDescent="0.15">
      <c r="A12" s="4">
        <v>41852.486030092594</v>
      </c>
      <c r="B12" s="9" t="s">
        <v>39</v>
      </c>
      <c r="C12" s="9" t="s">
        <v>24</v>
      </c>
      <c r="D12" s="10" t="s">
        <v>40</v>
      </c>
      <c r="E12" s="10" t="s">
        <v>41</v>
      </c>
      <c r="F12" s="15" t="s">
        <v>42</v>
      </c>
      <c r="N12" s="1"/>
    </row>
    <row r="13" spans="1:14" x14ac:dyDescent="0.15">
      <c r="A13" s="4">
        <v>41852.519097222219</v>
      </c>
      <c r="B13" s="9" t="s">
        <v>43</v>
      </c>
      <c r="C13" s="9" t="s">
        <v>24</v>
      </c>
      <c r="D13" s="12" t="s">
        <v>44</v>
      </c>
      <c r="E13" s="12" t="s">
        <v>45</v>
      </c>
      <c r="F13" s="15" t="s">
        <v>46</v>
      </c>
      <c r="N13" s="1"/>
    </row>
    <row r="14" spans="1:14" x14ac:dyDescent="0.15">
      <c r="A14" s="4">
        <v>41852.611030092594</v>
      </c>
      <c r="B14" s="9" t="s">
        <v>47</v>
      </c>
      <c r="C14" s="9" t="s">
        <v>48</v>
      </c>
      <c r="D14" s="12" t="s">
        <v>49</v>
      </c>
      <c r="E14" s="13" t="s">
        <v>50</v>
      </c>
      <c r="F14" s="14" t="s">
        <v>51</v>
      </c>
      <c r="N14" s="1"/>
    </row>
    <row r="15" spans="1:14" x14ac:dyDescent="0.15">
      <c r="A15" s="4">
        <v>41852.611030092594</v>
      </c>
      <c r="B15" s="9" t="s">
        <v>47</v>
      </c>
      <c r="C15" s="9" t="s">
        <v>48</v>
      </c>
      <c r="D15" s="12" t="s">
        <v>52</v>
      </c>
      <c r="E15" s="13" t="s">
        <v>53</v>
      </c>
      <c r="F15" s="14" t="s">
        <v>54</v>
      </c>
      <c r="N15" s="1"/>
    </row>
    <row r="16" spans="1:14" x14ac:dyDescent="0.15">
      <c r="A16" s="4">
        <v>41852.611030092594</v>
      </c>
      <c r="B16" s="9" t="s">
        <v>47</v>
      </c>
      <c r="C16" s="9" t="s">
        <v>48</v>
      </c>
      <c r="D16" s="12" t="s">
        <v>55</v>
      </c>
      <c r="E16" s="13" t="s">
        <v>56</v>
      </c>
      <c r="F16" s="15" t="s">
        <v>57</v>
      </c>
      <c r="N16" s="1"/>
    </row>
    <row r="17" spans="1:14" x14ac:dyDescent="0.15">
      <c r="A17" s="4">
        <v>41852.611087962963</v>
      </c>
      <c r="B17" s="9" t="s">
        <v>58</v>
      </c>
      <c r="C17" s="9" t="s">
        <v>48</v>
      </c>
      <c r="D17" s="12" t="s">
        <v>59</v>
      </c>
      <c r="E17" s="13" t="s">
        <v>60</v>
      </c>
      <c r="F17" s="15" t="s">
        <v>61</v>
      </c>
      <c r="N17" s="1"/>
    </row>
    <row r="18" spans="1:14" x14ac:dyDescent="0.15">
      <c r="A18" s="4">
        <v>41852.625405092593</v>
      </c>
      <c r="B18" s="9" t="s">
        <v>62</v>
      </c>
      <c r="C18" s="9" t="s">
        <v>63</v>
      </c>
      <c r="D18" s="12" t="s">
        <v>64</v>
      </c>
      <c r="E18" s="13" t="s">
        <v>65</v>
      </c>
      <c r="F18" s="14" t="s">
        <v>66</v>
      </c>
      <c r="N18" s="1"/>
    </row>
    <row r="19" spans="1:14" x14ac:dyDescent="0.15">
      <c r="A19" s="4">
        <v>41852.708796296298</v>
      </c>
      <c r="B19" s="9" t="s">
        <v>67</v>
      </c>
      <c r="C19" s="9" t="s">
        <v>63</v>
      </c>
      <c r="D19" s="12" t="s">
        <v>68</v>
      </c>
      <c r="E19" s="13" t="s">
        <v>69</v>
      </c>
      <c r="F19" s="14" t="s">
        <v>70</v>
      </c>
      <c r="N19" s="1"/>
    </row>
    <row r="20" spans="1:14" x14ac:dyDescent="0.15">
      <c r="A20" s="4">
        <v>41852.718738425923</v>
      </c>
      <c r="B20" s="9" t="s">
        <v>71</v>
      </c>
      <c r="C20" s="9" t="s">
        <v>8</v>
      </c>
      <c r="D20" s="12" t="s">
        <v>72</v>
      </c>
      <c r="E20" s="13" t="s">
        <v>73</v>
      </c>
      <c r="F20" s="14" t="s">
        <v>74</v>
      </c>
      <c r="N20" s="1"/>
    </row>
    <row r="21" spans="1:14" x14ac:dyDescent="0.15">
      <c r="A21" s="4">
        <v>41852.718738425923</v>
      </c>
      <c r="B21" s="9" t="s">
        <v>71</v>
      </c>
      <c r="C21" s="9" t="s">
        <v>8</v>
      </c>
      <c r="D21" s="12" t="s">
        <v>75</v>
      </c>
      <c r="E21" s="13" t="s">
        <v>76</v>
      </c>
      <c r="F21" s="14" t="s">
        <v>77</v>
      </c>
      <c r="N21" s="1"/>
    </row>
    <row r="22" spans="1:14" x14ac:dyDescent="0.15">
      <c r="A22" s="4">
        <v>41852.718738425923</v>
      </c>
      <c r="B22" s="9" t="s">
        <v>71</v>
      </c>
      <c r="C22" s="9" t="s">
        <v>8</v>
      </c>
      <c r="D22" s="12" t="s">
        <v>604</v>
      </c>
      <c r="E22" s="13" t="s">
        <v>605</v>
      </c>
      <c r="F22" s="14" t="s">
        <v>606</v>
      </c>
      <c r="N22" s="1"/>
    </row>
    <row r="23" spans="1:14" x14ac:dyDescent="0.15">
      <c r="A23" s="4">
        <v>41852.737071759257</v>
      </c>
      <c r="B23" s="9" t="s">
        <v>11</v>
      </c>
      <c r="C23" s="9" t="s">
        <v>12</v>
      </c>
      <c r="D23" s="12" t="s">
        <v>81</v>
      </c>
      <c r="E23" s="13" t="s">
        <v>82</v>
      </c>
      <c r="F23" s="14" t="s">
        <v>83</v>
      </c>
      <c r="G23" s="2"/>
      <c r="N23" s="1"/>
    </row>
    <row r="24" spans="1:14" x14ac:dyDescent="0.15">
      <c r="A24" s="4">
        <v>41852.792303240742</v>
      </c>
      <c r="B24" s="9" t="s">
        <v>84</v>
      </c>
      <c r="C24" s="9" t="s">
        <v>85</v>
      </c>
      <c r="D24" s="12" t="s">
        <v>86</v>
      </c>
      <c r="E24" s="13" t="s">
        <v>87</v>
      </c>
      <c r="F24" s="14" t="s">
        <v>88</v>
      </c>
      <c r="N24" s="1"/>
    </row>
    <row r="25" spans="1:14" x14ac:dyDescent="0.15">
      <c r="A25" s="4">
        <v>41852.97383101852</v>
      </c>
      <c r="B25" s="9" t="s">
        <v>89</v>
      </c>
      <c r="C25" s="9" t="s">
        <v>8</v>
      </c>
      <c r="D25" s="12" t="s">
        <v>90</v>
      </c>
      <c r="E25" s="13" t="s">
        <v>91</v>
      </c>
      <c r="F25" s="14" t="s">
        <v>92</v>
      </c>
      <c r="N25" s="1"/>
    </row>
    <row r="26" spans="1:14" x14ac:dyDescent="0.15">
      <c r="A26" s="4">
        <v>41853.646967592591</v>
      </c>
      <c r="B26" s="9" t="s">
        <v>93</v>
      </c>
      <c r="C26" s="9" t="s">
        <v>94</v>
      </c>
      <c r="D26" s="12" t="s">
        <v>95</v>
      </c>
      <c r="E26" s="13" t="s">
        <v>96</v>
      </c>
      <c r="F26" s="14" t="s">
        <v>97</v>
      </c>
      <c r="N26" s="1"/>
    </row>
    <row r="27" spans="1:14" x14ac:dyDescent="0.15">
      <c r="A27" s="4">
        <v>41853.912476851852</v>
      </c>
      <c r="B27" s="9" t="s">
        <v>98</v>
      </c>
      <c r="C27" s="9" t="s">
        <v>8</v>
      </c>
      <c r="D27" s="12" t="s">
        <v>99</v>
      </c>
      <c r="E27" s="13" t="s">
        <v>100</v>
      </c>
      <c r="F27" s="14" t="s">
        <v>101</v>
      </c>
      <c r="N27" s="1"/>
    </row>
    <row r="28" spans="1:14" x14ac:dyDescent="0.15">
      <c r="A28" s="4">
        <v>41854.454224537039</v>
      </c>
      <c r="B28" s="9" t="s">
        <v>102</v>
      </c>
      <c r="C28" s="9" t="s">
        <v>103</v>
      </c>
      <c r="D28" s="12" t="s">
        <v>104</v>
      </c>
      <c r="E28" s="13" t="s">
        <v>105</v>
      </c>
      <c r="F28" s="14" t="s">
        <v>106</v>
      </c>
      <c r="N28" s="1"/>
    </row>
    <row r="29" spans="1:14" ht="16.5" customHeight="1" x14ac:dyDescent="0.15">
      <c r="A29" s="4">
        <v>41854.454224537039</v>
      </c>
      <c r="B29" s="9" t="s">
        <v>102</v>
      </c>
      <c r="C29" s="9" t="s">
        <v>103</v>
      </c>
      <c r="D29" s="12" t="s">
        <v>107</v>
      </c>
      <c r="E29" s="13" t="s">
        <v>108</v>
      </c>
      <c r="F29" s="20" t="s">
        <v>1063</v>
      </c>
      <c r="N29" s="1"/>
    </row>
    <row r="30" spans="1:14" x14ac:dyDescent="0.15">
      <c r="A30" s="4">
        <v>41854.454224537039</v>
      </c>
      <c r="B30" s="9" t="s">
        <v>102</v>
      </c>
      <c r="C30" s="9" t="s">
        <v>103</v>
      </c>
      <c r="D30" s="12" t="s">
        <v>109</v>
      </c>
      <c r="E30" s="13" t="s">
        <v>110</v>
      </c>
      <c r="F30" s="14" t="s">
        <v>111</v>
      </c>
      <c r="N30" s="1"/>
    </row>
    <row r="31" spans="1:14" x14ac:dyDescent="0.15">
      <c r="A31" s="4">
        <v>41854.74119212963</v>
      </c>
      <c r="B31" s="9" t="s">
        <v>112</v>
      </c>
      <c r="C31" s="9" t="s">
        <v>48</v>
      </c>
      <c r="D31" s="10" t="s">
        <v>113</v>
      </c>
      <c r="E31" s="10" t="s">
        <v>114</v>
      </c>
      <c r="F31" s="11" t="s">
        <v>115</v>
      </c>
      <c r="N31" s="1"/>
    </row>
    <row r="32" spans="1:14" x14ac:dyDescent="0.15">
      <c r="A32" s="4">
        <v>41854.74119212963</v>
      </c>
      <c r="B32" s="9" t="s">
        <v>112</v>
      </c>
      <c r="C32" s="9" t="s">
        <v>48</v>
      </c>
      <c r="D32" s="12" t="s">
        <v>116</v>
      </c>
      <c r="E32" s="13" t="s">
        <v>117</v>
      </c>
      <c r="F32" s="14" t="s">
        <v>118</v>
      </c>
      <c r="N32" s="1"/>
    </row>
    <row r="33" spans="1:14" x14ac:dyDescent="0.15">
      <c r="A33" s="4">
        <v>41854.74119212963</v>
      </c>
      <c r="B33" s="9" t="s">
        <v>112</v>
      </c>
      <c r="C33" s="9" t="s">
        <v>48</v>
      </c>
      <c r="D33" s="10" t="s">
        <v>119</v>
      </c>
      <c r="E33" s="10" t="s">
        <v>120</v>
      </c>
      <c r="F33" s="11" t="s">
        <v>121</v>
      </c>
      <c r="N33" s="1"/>
    </row>
    <row r="34" spans="1:14" x14ac:dyDescent="0.15">
      <c r="A34" s="4">
        <v>41854.74119212963</v>
      </c>
      <c r="B34" s="9" t="s">
        <v>112</v>
      </c>
      <c r="C34" s="9" t="s">
        <v>48</v>
      </c>
      <c r="D34" s="10" t="s">
        <v>122</v>
      </c>
      <c r="E34" s="10" t="s">
        <v>123</v>
      </c>
      <c r="F34" s="11" t="s">
        <v>124</v>
      </c>
      <c r="N34" s="1"/>
    </row>
    <row r="35" spans="1:14" x14ac:dyDescent="0.15">
      <c r="A35" s="4">
        <v>41854.74119212963</v>
      </c>
      <c r="B35" s="9" t="s">
        <v>112</v>
      </c>
      <c r="C35" s="9" t="s">
        <v>48</v>
      </c>
      <c r="D35" s="12" t="s">
        <v>125</v>
      </c>
      <c r="E35" s="13" t="s">
        <v>126</v>
      </c>
      <c r="F35" s="14" t="s">
        <v>127</v>
      </c>
      <c r="N35" s="1"/>
    </row>
    <row r="36" spans="1:14" x14ac:dyDescent="0.15">
      <c r="A36" s="4">
        <v>41854.74119212963</v>
      </c>
      <c r="B36" s="9" t="s">
        <v>112</v>
      </c>
      <c r="C36" s="9" t="s">
        <v>48</v>
      </c>
      <c r="D36" s="12" t="s">
        <v>128</v>
      </c>
      <c r="E36" s="13" t="s">
        <v>129</v>
      </c>
      <c r="F36" s="14" t="s">
        <v>130</v>
      </c>
      <c r="N36" s="1"/>
    </row>
    <row r="37" spans="1:14" x14ac:dyDescent="0.15">
      <c r="A37" s="4">
        <v>41855</v>
      </c>
      <c r="B37" s="9" t="s">
        <v>131</v>
      </c>
      <c r="C37" s="9" t="s">
        <v>48</v>
      </c>
      <c r="D37" s="12" t="s">
        <v>132</v>
      </c>
      <c r="E37" s="13" t="s">
        <v>133</v>
      </c>
      <c r="F37" s="14" t="s">
        <v>134</v>
      </c>
      <c r="N37" s="1"/>
    </row>
    <row r="38" spans="1:14" x14ac:dyDescent="0.15">
      <c r="A38" s="4">
        <v>41855.460057870368</v>
      </c>
      <c r="B38" s="9" t="s">
        <v>135</v>
      </c>
      <c r="C38" s="9" t="s">
        <v>136</v>
      </c>
      <c r="D38" s="12" t="s">
        <v>137</v>
      </c>
      <c r="E38" s="13" t="s">
        <v>138</v>
      </c>
      <c r="F38" s="14" t="s">
        <v>139</v>
      </c>
      <c r="N38" s="1"/>
    </row>
    <row r="39" spans="1:14" x14ac:dyDescent="0.15">
      <c r="A39" s="4">
        <v>41855.637175925927</v>
      </c>
      <c r="B39" s="9" t="s">
        <v>5</v>
      </c>
      <c r="C39" s="9" t="s">
        <v>6</v>
      </c>
      <c r="D39" s="12" t="s">
        <v>1055</v>
      </c>
      <c r="E39" s="13" t="s">
        <v>1056</v>
      </c>
      <c r="F39" s="14" t="s">
        <v>1059</v>
      </c>
      <c r="N39" s="1"/>
    </row>
    <row r="40" spans="1:14" x14ac:dyDescent="0.15">
      <c r="A40" s="4">
        <v>41855.637175925927</v>
      </c>
      <c r="B40" s="9" t="s">
        <v>5</v>
      </c>
      <c r="C40" s="9" t="s">
        <v>6</v>
      </c>
      <c r="D40" s="10" t="s">
        <v>140</v>
      </c>
      <c r="E40" s="10" t="s">
        <v>141</v>
      </c>
      <c r="F40" s="11" t="s">
        <v>142</v>
      </c>
      <c r="N40" s="1"/>
    </row>
    <row r="41" spans="1:14" x14ac:dyDescent="0.15">
      <c r="A41" s="4">
        <v>41855.637175925927</v>
      </c>
      <c r="B41" s="9" t="s">
        <v>5</v>
      </c>
      <c r="C41" s="9" t="s">
        <v>6</v>
      </c>
      <c r="D41" s="12" t="s">
        <v>143</v>
      </c>
      <c r="E41" s="13" t="s">
        <v>144</v>
      </c>
      <c r="F41" s="14" t="s">
        <v>145</v>
      </c>
      <c r="N41" s="1"/>
    </row>
    <row r="42" spans="1:14" x14ac:dyDescent="0.15">
      <c r="A42" s="4">
        <v>41855.637175925927</v>
      </c>
      <c r="B42" s="9" t="s">
        <v>5</v>
      </c>
      <c r="C42" s="9" t="s">
        <v>6</v>
      </c>
      <c r="D42" s="10" t="s">
        <v>146</v>
      </c>
      <c r="E42" s="10" t="s">
        <v>147</v>
      </c>
      <c r="F42" s="11" t="s">
        <v>148</v>
      </c>
      <c r="N42" s="1"/>
    </row>
    <row r="43" spans="1:14" x14ac:dyDescent="0.15">
      <c r="A43" s="4">
        <v>41855.637175925927</v>
      </c>
      <c r="B43" s="9" t="s">
        <v>5</v>
      </c>
      <c r="C43" s="9" t="s">
        <v>6</v>
      </c>
      <c r="D43" s="12" t="s">
        <v>149</v>
      </c>
      <c r="E43" s="13" t="s">
        <v>150</v>
      </c>
      <c r="F43" s="14" t="s">
        <v>151</v>
      </c>
      <c r="N43" s="1"/>
    </row>
    <row r="44" spans="1:14" x14ac:dyDescent="0.15">
      <c r="A44" s="4">
        <v>41855.637175925927</v>
      </c>
      <c r="B44" s="9" t="s">
        <v>5</v>
      </c>
      <c r="C44" s="9" t="s">
        <v>6</v>
      </c>
      <c r="D44" s="10" t="s">
        <v>152</v>
      </c>
      <c r="E44" s="10" t="s">
        <v>153</v>
      </c>
      <c r="F44" s="11" t="s">
        <v>154</v>
      </c>
      <c r="N44" s="1"/>
    </row>
    <row r="45" spans="1:14" x14ac:dyDescent="0.15">
      <c r="A45" s="4">
        <v>41855.69866898148</v>
      </c>
      <c r="B45" s="9" t="s">
        <v>155</v>
      </c>
      <c r="C45" s="9" t="s">
        <v>136</v>
      </c>
      <c r="D45" s="12" t="s">
        <v>156</v>
      </c>
      <c r="E45" s="13" t="s">
        <v>157</v>
      </c>
      <c r="F45" s="14" t="s">
        <v>158</v>
      </c>
      <c r="N45" s="1"/>
    </row>
    <row r="46" spans="1:14" x14ac:dyDescent="0.15">
      <c r="A46" s="4">
        <v>41855.725555555553</v>
      </c>
      <c r="B46" s="9" t="s">
        <v>159</v>
      </c>
      <c r="C46" s="9" t="s">
        <v>160</v>
      </c>
      <c r="D46" s="12" t="s">
        <v>161</v>
      </c>
      <c r="E46" s="12" t="s">
        <v>162</v>
      </c>
      <c r="F46" s="15" t="s">
        <v>163</v>
      </c>
      <c r="N46" s="1"/>
    </row>
    <row r="47" spans="1:14" x14ac:dyDescent="0.15">
      <c r="A47" s="4">
        <v>41855.725555555553</v>
      </c>
      <c r="B47" s="9" t="s">
        <v>159</v>
      </c>
      <c r="C47" s="9" t="s">
        <v>160</v>
      </c>
      <c r="D47" s="10" t="s">
        <v>164</v>
      </c>
      <c r="E47" s="13" t="s">
        <v>165</v>
      </c>
      <c r="F47" s="11" t="s">
        <v>166</v>
      </c>
      <c r="N47" s="1"/>
    </row>
    <row r="48" spans="1:14" x14ac:dyDescent="0.15">
      <c r="A48" s="4">
        <v>41855.725555555553</v>
      </c>
      <c r="B48" s="9" t="s">
        <v>159</v>
      </c>
      <c r="C48" s="9" t="s">
        <v>160</v>
      </c>
      <c r="D48" s="12" t="s">
        <v>167</v>
      </c>
      <c r="E48" s="13" t="s">
        <v>168</v>
      </c>
      <c r="F48" s="14" t="s">
        <v>169</v>
      </c>
      <c r="N48" s="1"/>
    </row>
    <row r="49" spans="1:14" x14ac:dyDescent="0.15">
      <c r="A49" s="4">
        <v>41855.725555555553</v>
      </c>
      <c r="B49" s="9" t="s">
        <v>159</v>
      </c>
      <c r="C49" s="9" t="s">
        <v>160</v>
      </c>
      <c r="D49" s="10" t="s">
        <v>170</v>
      </c>
      <c r="E49" s="13" t="s">
        <v>171</v>
      </c>
      <c r="F49" s="11" t="s">
        <v>172</v>
      </c>
      <c r="N49" s="1"/>
    </row>
    <row r="50" spans="1:14" x14ac:dyDescent="0.15">
      <c r="A50" s="4">
        <v>41855.725555555553</v>
      </c>
      <c r="B50" s="9" t="s">
        <v>159</v>
      </c>
      <c r="C50" s="9" t="s">
        <v>160</v>
      </c>
      <c r="D50" s="10" t="s">
        <v>173</v>
      </c>
      <c r="E50" s="12" t="s">
        <v>174</v>
      </c>
      <c r="F50" s="11" t="s">
        <v>175</v>
      </c>
      <c r="N50" s="1"/>
    </row>
    <row r="51" spans="1:14" x14ac:dyDescent="0.15">
      <c r="A51" s="4">
        <v>41855.845763888887</v>
      </c>
      <c r="B51" s="9" t="s">
        <v>176</v>
      </c>
      <c r="C51" s="9" t="s">
        <v>48</v>
      </c>
      <c r="D51" s="12" t="s">
        <v>177</v>
      </c>
      <c r="E51" s="13" t="s">
        <v>178</v>
      </c>
      <c r="F51" s="14" t="s">
        <v>179</v>
      </c>
      <c r="N51" s="1"/>
    </row>
    <row r="52" spans="1:14" x14ac:dyDescent="0.15">
      <c r="A52" s="4">
        <v>41855.942754629628</v>
      </c>
      <c r="B52" s="9" t="s">
        <v>180</v>
      </c>
      <c r="C52" s="9" t="s">
        <v>48</v>
      </c>
      <c r="D52" s="12" t="s">
        <v>181</v>
      </c>
      <c r="E52" s="13" t="s">
        <v>182</v>
      </c>
      <c r="F52" s="14" t="s">
        <v>183</v>
      </c>
      <c r="N52" s="1"/>
    </row>
    <row r="53" spans="1:14" x14ac:dyDescent="0.15">
      <c r="A53" s="4">
        <v>41856.472754629627</v>
      </c>
      <c r="B53" s="9" t="s">
        <v>184</v>
      </c>
      <c r="C53" s="9" t="s">
        <v>185</v>
      </c>
      <c r="D53" s="12" t="s">
        <v>186</v>
      </c>
      <c r="E53" s="13" t="s">
        <v>187</v>
      </c>
      <c r="F53" s="14" t="s">
        <v>188</v>
      </c>
      <c r="N53" s="1"/>
    </row>
    <row r="54" spans="1:14" x14ac:dyDescent="0.15">
      <c r="A54" s="4">
        <v>41856.472754629627</v>
      </c>
      <c r="B54" s="9" t="s">
        <v>184</v>
      </c>
      <c r="C54" s="9" t="s">
        <v>185</v>
      </c>
      <c r="D54" s="12" t="s">
        <v>189</v>
      </c>
      <c r="E54" s="13" t="s">
        <v>190</v>
      </c>
      <c r="F54" s="14" t="s">
        <v>191</v>
      </c>
      <c r="N54" s="1"/>
    </row>
    <row r="55" spans="1:14" x14ac:dyDescent="0.15">
      <c r="A55" s="4">
        <v>41856.732986111114</v>
      </c>
      <c r="B55" s="9" t="s">
        <v>192</v>
      </c>
      <c r="C55" s="9" t="s">
        <v>193</v>
      </c>
      <c r="D55" s="12" t="s">
        <v>194</v>
      </c>
      <c r="E55" s="13" t="s">
        <v>195</v>
      </c>
      <c r="F55" s="14" t="s">
        <v>196</v>
      </c>
      <c r="N55" s="1"/>
    </row>
    <row r="56" spans="1:14" x14ac:dyDescent="0.15">
      <c r="A56" s="4">
        <v>41856.732986111114</v>
      </c>
      <c r="B56" s="9" t="s">
        <v>192</v>
      </c>
      <c r="C56" s="9" t="s">
        <v>193</v>
      </c>
      <c r="D56" s="10" t="s">
        <v>197</v>
      </c>
      <c r="E56" s="13" t="s">
        <v>198</v>
      </c>
      <c r="F56" s="14" t="s">
        <v>199</v>
      </c>
      <c r="N56" s="1"/>
    </row>
    <row r="57" spans="1:14" x14ac:dyDescent="0.15">
      <c r="A57" s="4">
        <v>41856.87128472222</v>
      </c>
      <c r="B57" s="9" t="s">
        <v>200</v>
      </c>
      <c r="C57" s="9" t="s">
        <v>185</v>
      </c>
      <c r="D57" s="10" t="s">
        <v>201</v>
      </c>
      <c r="E57" s="13" t="s">
        <v>202</v>
      </c>
      <c r="F57" s="14" t="s">
        <v>203</v>
      </c>
      <c r="N57" s="1"/>
    </row>
    <row r="58" spans="1:14" x14ac:dyDescent="0.15">
      <c r="A58" s="4">
        <v>41856.87128472222</v>
      </c>
      <c r="B58" s="9" t="s">
        <v>200</v>
      </c>
      <c r="C58" s="9" t="s">
        <v>185</v>
      </c>
      <c r="D58" s="12" t="s">
        <v>204</v>
      </c>
      <c r="E58" s="13" t="s">
        <v>205</v>
      </c>
      <c r="F58" s="14" t="s">
        <v>206</v>
      </c>
      <c r="N58" s="1"/>
    </row>
    <row r="59" spans="1:14" x14ac:dyDescent="0.15">
      <c r="A59" s="4">
        <v>41856.878692129627</v>
      </c>
      <c r="B59" s="9" t="s">
        <v>207</v>
      </c>
      <c r="C59" s="9" t="s">
        <v>8</v>
      </c>
      <c r="D59" s="10" t="s">
        <v>208</v>
      </c>
      <c r="E59" s="12" t="s">
        <v>209</v>
      </c>
      <c r="F59" s="15" t="s">
        <v>210</v>
      </c>
      <c r="N59" s="1"/>
    </row>
    <row r="60" spans="1:14" x14ac:dyDescent="0.15">
      <c r="A60" s="4">
        <v>41856.878692129627</v>
      </c>
      <c r="B60" s="9" t="s">
        <v>207</v>
      </c>
      <c r="C60" s="9" t="s">
        <v>8</v>
      </c>
      <c r="D60" s="10" t="s">
        <v>211</v>
      </c>
      <c r="E60" s="12" t="s">
        <v>212</v>
      </c>
      <c r="F60" s="15" t="s">
        <v>213</v>
      </c>
      <c r="N60" s="1"/>
    </row>
    <row r="61" spans="1:14" x14ac:dyDescent="0.15">
      <c r="A61" s="4">
        <v>41856.878692129627</v>
      </c>
      <c r="B61" s="9" t="s">
        <v>207</v>
      </c>
      <c r="C61" s="9" t="s">
        <v>8</v>
      </c>
      <c r="D61" s="10" t="s">
        <v>214</v>
      </c>
      <c r="E61" s="10" t="s">
        <v>215</v>
      </c>
      <c r="F61" s="11" t="s">
        <v>216</v>
      </c>
      <c r="N61" s="1"/>
    </row>
    <row r="62" spans="1:14" x14ac:dyDescent="0.15">
      <c r="A62" s="4">
        <v>41856.878692129627</v>
      </c>
      <c r="B62" s="9" t="s">
        <v>207</v>
      </c>
      <c r="C62" s="9" t="s">
        <v>8</v>
      </c>
      <c r="D62" s="10" t="s">
        <v>217</v>
      </c>
      <c r="E62" s="10" t="s">
        <v>218</v>
      </c>
      <c r="F62" s="11" t="s">
        <v>219</v>
      </c>
      <c r="N62" s="1"/>
    </row>
    <row r="63" spans="1:14" x14ac:dyDescent="0.15">
      <c r="A63" s="4">
        <v>41856.878692129627</v>
      </c>
      <c r="B63" s="9" t="s">
        <v>207</v>
      </c>
      <c r="C63" s="9" t="s">
        <v>8</v>
      </c>
      <c r="D63" s="10" t="s">
        <v>220</v>
      </c>
      <c r="E63" s="10" t="s">
        <v>221</v>
      </c>
      <c r="F63" s="11" t="s">
        <v>222</v>
      </c>
      <c r="N63" s="1"/>
    </row>
    <row r="64" spans="1:14" x14ac:dyDescent="0.15">
      <c r="A64" s="4">
        <v>41856.878692129627</v>
      </c>
      <c r="B64" s="9" t="s">
        <v>207</v>
      </c>
      <c r="C64" s="9" t="s">
        <v>8</v>
      </c>
      <c r="D64" s="10" t="s">
        <v>223</v>
      </c>
      <c r="E64" s="12" t="s">
        <v>224</v>
      </c>
      <c r="F64" s="15" t="s">
        <v>225</v>
      </c>
      <c r="N64" s="1"/>
    </row>
    <row r="65" spans="1:14" x14ac:dyDescent="0.15">
      <c r="A65" s="4">
        <v>41856.878692129627</v>
      </c>
      <c r="B65" s="9" t="s">
        <v>207</v>
      </c>
      <c r="C65" s="9" t="s">
        <v>8</v>
      </c>
      <c r="D65" s="10" t="s">
        <v>226</v>
      </c>
      <c r="E65" s="10" t="s">
        <v>227</v>
      </c>
      <c r="F65" s="11" t="s">
        <v>228</v>
      </c>
      <c r="N65" s="1"/>
    </row>
    <row r="66" spans="1:14" x14ac:dyDescent="0.15">
      <c r="A66" s="4">
        <v>41856.878692129627</v>
      </c>
      <c r="B66" s="9" t="s">
        <v>207</v>
      </c>
      <c r="C66" s="9" t="s">
        <v>8</v>
      </c>
      <c r="D66" s="10" t="s">
        <v>229</v>
      </c>
      <c r="E66" s="12" t="s">
        <v>230</v>
      </c>
      <c r="F66" s="15" t="s">
        <v>231</v>
      </c>
      <c r="N66" s="1"/>
    </row>
    <row r="67" spans="1:14" x14ac:dyDescent="0.15">
      <c r="A67" s="4">
        <v>41856.878692129627</v>
      </c>
      <c r="B67" s="9" t="s">
        <v>207</v>
      </c>
      <c r="C67" s="9" t="s">
        <v>8</v>
      </c>
      <c r="D67" s="10" t="s">
        <v>232</v>
      </c>
      <c r="E67" s="10" t="s">
        <v>233</v>
      </c>
      <c r="F67" s="11" t="s">
        <v>234</v>
      </c>
      <c r="N67" s="1"/>
    </row>
    <row r="68" spans="1:14" x14ac:dyDescent="0.15">
      <c r="A68" s="4">
        <v>41856.878692129627</v>
      </c>
      <c r="B68" s="9" t="s">
        <v>207</v>
      </c>
      <c r="C68" s="9" t="s">
        <v>8</v>
      </c>
      <c r="D68" s="12" t="s">
        <v>235</v>
      </c>
      <c r="E68" s="13" t="s">
        <v>236</v>
      </c>
      <c r="F68" s="14" t="s">
        <v>237</v>
      </c>
      <c r="N68" s="1"/>
    </row>
    <row r="69" spans="1:14" x14ac:dyDescent="0.15">
      <c r="A69" s="4">
        <v>41856.932696759257</v>
      </c>
      <c r="B69" s="9" t="s">
        <v>238</v>
      </c>
      <c r="C69" s="9" t="s">
        <v>8</v>
      </c>
      <c r="D69" s="12" t="s">
        <v>239</v>
      </c>
      <c r="E69" s="13" t="s">
        <v>240</v>
      </c>
      <c r="F69" s="14" t="s">
        <v>241</v>
      </c>
      <c r="N69" s="1"/>
    </row>
    <row r="70" spans="1:14" x14ac:dyDescent="0.15">
      <c r="A70" s="4">
        <v>41857.045347222222</v>
      </c>
      <c r="B70" s="9" t="s">
        <v>242</v>
      </c>
      <c r="C70" s="9" t="s">
        <v>243</v>
      </c>
      <c r="D70" s="10" t="s">
        <v>244</v>
      </c>
      <c r="E70" s="10" t="s">
        <v>245</v>
      </c>
      <c r="F70" s="11" t="s">
        <v>246</v>
      </c>
      <c r="N70" s="1"/>
    </row>
    <row r="71" spans="1:14" x14ac:dyDescent="0.15">
      <c r="A71" s="4">
        <v>41857.142523148148</v>
      </c>
      <c r="B71" s="9" t="s">
        <v>247</v>
      </c>
      <c r="C71" s="9" t="s">
        <v>94</v>
      </c>
      <c r="D71" s="12" t="s">
        <v>248</v>
      </c>
      <c r="E71" s="13" t="s">
        <v>249</v>
      </c>
      <c r="F71" s="14" t="s">
        <v>250</v>
      </c>
      <c r="N71" s="1"/>
    </row>
    <row r="72" spans="1:14" x14ac:dyDescent="0.15">
      <c r="A72" s="4">
        <v>41857.142523148148</v>
      </c>
      <c r="B72" s="9" t="s">
        <v>247</v>
      </c>
      <c r="C72" s="9" t="s">
        <v>94</v>
      </c>
      <c r="D72" s="12" t="s">
        <v>251</v>
      </c>
      <c r="E72" s="13" t="s">
        <v>252</v>
      </c>
      <c r="F72" s="14" t="s">
        <v>253</v>
      </c>
      <c r="N72" s="1"/>
    </row>
    <row r="73" spans="1:14" x14ac:dyDescent="0.15">
      <c r="A73" s="4">
        <v>41857.340763888889</v>
      </c>
      <c r="B73" s="9" t="s">
        <v>254</v>
      </c>
      <c r="C73" s="9" t="s">
        <v>185</v>
      </c>
      <c r="D73" s="12" t="s">
        <v>255</v>
      </c>
      <c r="E73" s="13" t="s">
        <v>256</v>
      </c>
      <c r="F73" s="14" t="s">
        <v>257</v>
      </c>
      <c r="N73" s="1"/>
    </row>
    <row r="74" spans="1:14" x14ac:dyDescent="0.15">
      <c r="A74" s="4">
        <v>41857.377905092595</v>
      </c>
      <c r="B74" s="9" t="s">
        <v>258</v>
      </c>
      <c r="C74" s="9" t="s">
        <v>259</v>
      </c>
      <c r="D74" s="12" t="s">
        <v>260</v>
      </c>
      <c r="E74" s="13" t="s">
        <v>261</v>
      </c>
      <c r="F74" s="14" t="s">
        <v>262</v>
      </c>
      <c r="N74" s="1"/>
    </row>
    <row r="75" spans="1:14" x14ac:dyDescent="0.15">
      <c r="A75" s="4">
        <v>41857.377905092595</v>
      </c>
      <c r="B75" s="9" t="s">
        <v>258</v>
      </c>
      <c r="C75" s="9" t="s">
        <v>259</v>
      </c>
      <c r="D75" s="12" t="s">
        <v>263</v>
      </c>
      <c r="E75" s="13" t="s">
        <v>264</v>
      </c>
      <c r="F75" s="14" t="str">
        <f>"B1410045818819                "</f>
        <v xml:space="preserve">B1410045818819                </v>
      </c>
      <c r="N75" s="1"/>
    </row>
    <row r="76" spans="1:14" x14ac:dyDescent="0.15">
      <c r="A76" s="4">
        <v>41857.382453703707</v>
      </c>
      <c r="B76" s="9" t="s">
        <v>265</v>
      </c>
      <c r="C76" s="9" t="s">
        <v>8</v>
      </c>
      <c r="D76" s="12" t="s">
        <v>266</v>
      </c>
      <c r="E76" s="13" t="s">
        <v>267</v>
      </c>
      <c r="F76" s="14" t="s">
        <v>268</v>
      </c>
      <c r="N76" s="1"/>
    </row>
    <row r="77" spans="1:14" x14ac:dyDescent="0.15">
      <c r="A77" s="4">
        <v>41857.382453703707</v>
      </c>
      <c r="B77" s="9" t="s">
        <v>265</v>
      </c>
      <c r="C77" s="9" t="s">
        <v>8</v>
      </c>
      <c r="D77" s="12" t="s">
        <v>269</v>
      </c>
      <c r="E77" s="13" t="s">
        <v>270</v>
      </c>
      <c r="F77" s="14" t="s">
        <v>271</v>
      </c>
      <c r="N77" s="1"/>
    </row>
    <row r="78" spans="1:14" x14ac:dyDescent="0.15">
      <c r="A78" s="4">
        <v>41857.382453703707</v>
      </c>
      <c r="B78" s="9" t="s">
        <v>265</v>
      </c>
      <c r="C78" s="9" t="s">
        <v>8</v>
      </c>
      <c r="D78" s="12" t="s">
        <v>272</v>
      </c>
      <c r="E78" s="13" t="s">
        <v>273</v>
      </c>
      <c r="F78" s="14" t="s">
        <v>274</v>
      </c>
      <c r="N78" s="1"/>
    </row>
    <row r="79" spans="1:14" x14ac:dyDescent="0.15">
      <c r="A79" s="4">
        <v>41857.382453703707</v>
      </c>
      <c r="B79" s="9" t="s">
        <v>265</v>
      </c>
      <c r="C79" s="9" t="s">
        <v>8</v>
      </c>
      <c r="D79" s="12" t="s">
        <v>275</v>
      </c>
      <c r="E79" s="13" t="s">
        <v>276</v>
      </c>
      <c r="F79" s="14" t="s">
        <v>277</v>
      </c>
      <c r="N79" s="1"/>
    </row>
    <row r="80" spans="1:14" x14ac:dyDescent="0.15">
      <c r="A80" s="4">
        <v>41857.382453703707</v>
      </c>
      <c r="B80" s="9" t="s">
        <v>265</v>
      </c>
      <c r="C80" s="9" t="s">
        <v>8</v>
      </c>
      <c r="D80" s="12" t="s">
        <v>278</v>
      </c>
      <c r="E80" s="13" t="s">
        <v>279</v>
      </c>
      <c r="F80" s="14" t="s">
        <v>280</v>
      </c>
      <c r="N80" s="1"/>
    </row>
    <row r="81" spans="1:14" x14ac:dyDescent="0.15">
      <c r="A81" s="4">
        <v>41857.397789351853</v>
      </c>
      <c r="B81" s="9" t="s">
        <v>281</v>
      </c>
      <c r="C81" s="9" t="s">
        <v>16</v>
      </c>
      <c r="D81" s="12" t="s">
        <v>282</v>
      </c>
      <c r="E81" s="13" t="s">
        <v>283</v>
      </c>
      <c r="F81" s="14" t="s">
        <v>284</v>
      </c>
      <c r="N81" s="1"/>
    </row>
    <row r="82" spans="1:14" x14ac:dyDescent="0.15">
      <c r="A82" s="4">
        <v>41857.40662037037</v>
      </c>
      <c r="B82" s="9" t="s">
        <v>285</v>
      </c>
      <c r="C82" s="9" t="s">
        <v>48</v>
      </c>
      <c r="D82" s="12" t="s">
        <v>286</v>
      </c>
      <c r="E82" s="13" t="s">
        <v>287</v>
      </c>
      <c r="F82" s="14" t="s">
        <v>288</v>
      </c>
      <c r="N82" s="1"/>
    </row>
    <row r="83" spans="1:14" x14ac:dyDescent="0.15">
      <c r="A83" s="4">
        <v>41857.417025462964</v>
      </c>
      <c r="B83" s="9" t="s">
        <v>289</v>
      </c>
      <c r="C83" s="9" t="s">
        <v>94</v>
      </c>
      <c r="D83" s="10" t="s">
        <v>290</v>
      </c>
      <c r="E83" s="10" t="s">
        <v>291</v>
      </c>
      <c r="F83" s="11" t="s">
        <v>292</v>
      </c>
      <c r="N83" s="1"/>
    </row>
    <row r="84" spans="1:14" x14ac:dyDescent="0.15">
      <c r="A84" s="4">
        <v>41857.417025462964</v>
      </c>
      <c r="B84" s="9" t="s">
        <v>289</v>
      </c>
      <c r="C84" s="9" t="s">
        <v>94</v>
      </c>
      <c r="D84" s="10" t="s">
        <v>293</v>
      </c>
      <c r="E84" s="13" t="s">
        <v>294</v>
      </c>
      <c r="F84" s="14" t="s">
        <v>295</v>
      </c>
      <c r="N84" s="1"/>
    </row>
    <row r="85" spans="1:14" x14ac:dyDescent="0.15">
      <c r="A85" s="4">
        <v>41857.467187499999</v>
      </c>
      <c r="B85" s="9" t="s">
        <v>296</v>
      </c>
      <c r="C85" s="9" t="s">
        <v>297</v>
      </c>
      <c r="D85" s="12" t="s">
        <v>298</v>
      </c>
      <c r="E85" s="13" t="s">
        <v>299</v>
      </c>
      <c r="F85" s="14" t="s">
        <v>300</v>
      </c>
      <c r="N85" s="1"/>
    </row>
    <row r="86" spans="1:14" x14ac:dyDescent="0.15">
      <c r="A86" s="4">
        <v>41857.48841435185</v>
      </c>
      <c r="B86" s="9" t="s">
        <v>301</v>
      </c>
      <c r="C86" s="9" t="s">
        <v>243</v>
      </c>
      <c r="D86" s="12" t="s">
        <v>302</v>
      </c>
      <c r="E86" s="13" t="s">
        <v>303</v>
      </c>
      <c r="F86" s="14" t="s">
        <v>304</v>
      </c>
      <c r="N86" s="1"/>
    </row>
    <row r="87" spans="1:14" x14ac:dyDescent="0.15">
      <c r="A87" s="4">
        <v>41857.489884259259</v>
      </c>
      <c r="B87" s="9" t="s">
        <v>305</v>
      </c>
      <c r="C87" s="9" t="s">
        <v>85</v>
      </c>
      <c r="D87" s="12" t="s">
        <v>306</v>
      </c>
      <c r="E87" s="13" t="s">
        <v>307</v>
      </c>
      <c r="F87" s="15" t="s">
        <v>308</v>
      </c>
      <c r="N87" s="1"/>
    </row>
    <row r="88" spans="1:14" x14ac:dyDescent="0.15">
      <c r="A88" s="4">
        <v>41857.50644675926</v>
      </c>
      <c r="B88" s="9" t="s">
        <v>309</v>
      </c>
      <c r="C88" s="9" t="s">
        <v>310</v>
      </c>
      <c r="D88" s="12" t="s">
        <v>311</v>
      </c>
      <c r="E88" s="12" t="s">
        <v>312</v>
      </c>
      <c r="F88" s="15" t="s">
        <v>313</v>
      </c>
      <c r="N88" s="1"/>
    </row>
    <row r="89" spans="1:14" x14ac:dyDescent="0.15">
      <c r="A89" s="4">
        <v>41857.50980324074</v>
      </c>
      <c r="B89" s="9" t="s">
        <v>314</v>
      </c>
      <c r="C89" s="9" t="s">
        <v>315</v>
      </c>
      <c r="D89" s="12" t="s">
        <v>316</v>
      </c>
      <c r="E89" s="13" t="s">
        <v>317</v>
      </c>
      <c r="F89" s="14" t="s">
        <v>318</v>
      </c>
      <c r="N89" s="1"/>
    </row>
    <row r="90" spans="1:14" x14ac:dyDescent="0.15">
      <c r="A90" s="4">
        <v>41857.58284722222</v>
      </c>
      <c r="B90" s="9" t="s">
        <v>319</v>
      </c>
      <c r="C90" s="9" t="s">
        <v>338</v>
      </c>
      <c r="D90" s="12" t="s">
        <v>320</v>
      </c>
      <c r="E90" s="13" t="s">
        <v>321</v>
      </c>
      <c r="F90" s="14" t="s">
        <v>322</v>
      </c>
      <c r="N90" s="1"/>
    </row>
    <row r="91" spans="1:14" x14ac:dyDescent="0.15">
      <c r="A91" s="4">
        <v>41857.58284722222</v>
      </c>
      <c r="B91" s="9" t="s">
        <v>319</v>
      </c>
      <c r="C91" s="9" t="s">
        <v>338</v>
      </c>
      <c r="D91" s="12" t="s">
        <v>323</v>
      </c>
      <c r="E91" s="13" t="s">
        <v>324</v>
      </c>
      <c r="F91" s="14" t="s">
        <v>325</v>
      </c>
      <c r="N91" s="1"/>
    </row>
    <row r="92" spans="1:14" x14ac:dyDescent="0.15">
      <c r="A92" s="4">
        <v>41857.58284722222</v>
      </c>
      <c r="B92" s="9" t="s">
        <v>319</v>
      </c>
      <c r="C92" s="9" t="s">
        <v>338</v>
      </c>
      <c r="D92" s="12" t="s">
        <v>326</v>
      </c>
      <c r="E92" s="13" t="s">
        <v>327</v>
      </c>
      <c r="F92" s="14" t="s">
        <v>328</v>
      </c>
      <c r="N92" s="1"/>
    </row>
    <row r="93" spans="1:14" x14ac:dyDescent="0.15">
      <c r="A93" s="4">
        <v>41857.58284722222</v>
      </c>
      <c r="B93" s="9" t="s">
        <v>319</v>
      </c>
      <c r="C93" s="9" t="s">
        <v>338</v>
      </c>
      <c r="D93" s="12" t="s">
        <v>329</v>
      </c>
      <c r="E93" s="13" t="s">
        <v>330</v>
      </c>
      <c r="F93" s="14" t="s">
        <v>331</v>
      </c>
      <c r="N93" s="1"/>
    </row>
    <row r="94" spans="1:14" x14ac:dyDescent="0.15">
      <c r="A94" s="4">
        <v>41857.58284722222</v>
      </c>
      <c r="B94" s="9" t="s">
        <v>319</v>
      </c>
      <c r="C94" s="9" t="s">
        <v>338</v>
      </c>
      <c r="D94" s="12" t="s">
        <v>332</v>
      </c>
      <c r="E94" s="13" t="s">
        <v>333</v>
      </c>
      <c r="F94" s="14" t="s">
        <v>334</v>
      </c>
      <c r="N94" s="1"/>
    </row>
    <row r="95" spans="1:14" x14ac:dyDescent="0.15">
      <c r="A95" s="4">
        <v>41857.58284722222</v>
      </c>
      <c r="B95" s="9" t="s">
        <v>319</v>
      </c>
      <c r="C95" s="9" t="s">
        <v>338</v>
      </c>
      <c r="D95" s="12" t="s">
        <v>335</v>
      </c>
      <c r="E95" s="13" t="s">
        <v>336</v>
      </c>
      <c r="F95" s="14" t="s">
        <v>337</v>
      </c>
      <c r="N95" s="1"/>
    </row>
    <row r="96" spans="1:14" x14ac:dyDescent="0.15">
      <c r="A96" s="4">
        <v>41857.58284722222</v>
      </c>
      <c r="B96" s="9" t="s">
        <v>319</v>
      </c>
      <c r="C96" s="9" t="s">
        <v>338</v>
      </c>
      <c r="D96" s="12" t="s">
        <v>339</v>
      </c>
      <c r="E96" s="13" t="s">
        <v>340</v>
      </c>
      <c r="F96" s="14" t="s">
        <v>341</v>
      </c>
      <c r="N96" s="1"/>
    </row>
    <row r="97" spans="1:14" x14ac:dyDescent="0.15">
      <c r="A97" s="4">
        <v>41857.58284722222</v>
      </c>
      <c r="B97" s="9" t="s">
        <v>319</v>
      </c>
      <c r="C97" s="9" t="s">
        <v>338</v>
      </c>
      <c r="D97" s="12" t="s">
        <v>342</v>
      </c>
      <c r="E97" s="13" t="s">
        <v>343</v>
      </c>
      <c r="F97" s="14" t="s">
        <v>344</v>
      </c>
      <c r="N97" s="1"/>
    </row>
    <row r="98" spans="1:14" x14ac:dyDescent="0.15">
      <c r="A98" s="4">
        <v>41857.58284722222</v>
      </c>
      <c r="B98" s="9" t="s">
        <v>319</v>
      </c>
      <c r="C98" s="9" t="s">
        <v>338</v>
      </c>
      <c r="D98" s="12" t="s">
        <v>345</v>
      </c>
      <c r="E98" s="13" t="s">
        <v>346</v>
      </c>
      <c r="F98" s="14" t="s">
        <v>347</v>
      </c>
      <c r="N98" s="1"/>
    </row>
    <row r="99" spans="1:14" x14ac:dyDescent="0.15">
      <c r="A99" s="4">
        <v>41857.58284722222</v>
      </c>
      <c r="B99" s="9" t="s">
        <v>319</v>
      </c>
      <c r="C99" s="9" t="s">
        <v>338</v>
      </c>
      <c r="D99" s="12" t="s">
        <v>348</v>
      </c>
      <c r="E99" s="13" t="s">
        <v>349</v>
      </c>
      <c r="F99" s="14" t="s">
        <v>350</v>
      </c>
      <c r="N99" s="1"/>
    </row>
    <row r="100" spans="1:14" x14ac:dyDescent="0.15">
      <c r="A100" s="4">
        <v>41857.58284722222</v>
      </c>
      <c r="B100" s="9" t="s">
        <v>319</v>
      </c>
      <c r="C100" s="9" t="s">
        <v>338</v>
      </c>
      <c r="D100" s="12" t="s">
        <v>351</v>
      </c>
      <c r="E100" s="13" t="s">
        <v>352</v>
      </c>
      <c r="F100" s="14" t="s">
        <v>353</v>
      </c>
      <c r="N100" s="1"/>
    </row>
    <row r="101" spans="1:14" x14ac:dyDescent="0.15">
      <c r="A101" s="4">
        <v>41857.58284722222</v>
      </c>
      <c r="B101" s="9" t="s">
        <v>319</v>
      </c>
      <c r="C101" s="9" t="s">
        <v>338</v>
      </c>
      <c r="D101" s="12" t="s">
        <v>354</v>
      </c>
      <c r="E101" s="13" t="s">
        <v>355</v>
      </c>
      <c r="F101" s="14" t="s">
        <v>356</v>
      </c>
      <c r="N101" s="1"/>
    </row>
    <row r="102" spans="1:14" x14ac:dyDescent="0.15">
      <c r="A102" s="4">
        <v>41857.58284722222</v>
      </c>
      <c r="B102" s="9" t="s">
        <v>319</v>
      </c>
      <c r="C102" s="9" t="s">
        <v>338</v>
      </c>
      <c r="D102" s="12" t="s">
        <v>357</v>
      </c>
      <c r="E102" s="13" t="s">
        <v>358</v>
      </c>
      <c r="F102" s="14" t="s">
        <v>359</v>
      </c>
      <c r="N102" s="1"/>
    </row>
    <row r="103" spans="1:14" x14ac:dyDescent="0.15">
      <c r="A103" s="4">
        <v>41857.58284722222</v>
      </c>
      <c r="B103" s="9" t="s">
        <v>319</v>
      </c>
      <c r="C103" s="9" t="s">
        <v>338</v>
      </c>
      <c r="D103" s="12" t="s">
        <v>360</v>
      </c>
      <c r="E103" s="13" t="s">
        <v>361</v>
      </c>
      <c r="F103" s="14" t="s">
        <v>362</v>
      </c>
      <c r="G103" s="2"/>
      <c r="N103" s="1"/>
    </row>
    <row r="104" spans="1:14" x14ac:dyDescent="0.15">
      <c r="A104" s="4">
        <v>41857.58284722222</v>
      </c>
      <c r="B104" s="9" t="s">
        <v>319</v>
      </c>
      <c r="C104" s="9" t="s">
        <v>338</v>
      </c>
      <c r="D104" s="12" t="s">
        <v>363</v>
      </c>
      <c r="E104" s="13" t="s">
        <v>364</v>
      </c>
      <c r="F104" s="14" t="s">
        <v>365</v>
      </c>
      <c r="N104" s="1"/>
    </row>
    <row r="105" spans="1:14" x14ac:dyDescent="0.15">
      <c r="A105" s="4">
        <v>41857.58284722222</v>
      </c>
      <c r="B105" s="9" t="s">
        <v>319</v>
      </c>
      <c r="C105" s="9" t="s">
        <v>338</v>
      </c>
      <c r="D105" s="12" t="s">
        <v>366</v>
      </c>
      <c r="E105" s="13" t="s">
        <v>367</v>
      </c>
      <c r="F105" s="14" t="s">
        <v>368</v>
      </c>
      <c r="N105" s="1"/>
    </row>
    <row r="106" spans="1:14" x14ac:dyDescent="0.15">
      <c r="A106" s="4">
        <v>41857.58284722222</v>
      </c>
      <c r="B106" s="9" t="s">
        <v>319</v>
      </c>
      <c r="C106" s="9" t="s">
        <v>338</v>
      </c>
      <c r="D106" s="12" t="s">
        <v>369</v>
      </c>
      <c r="E106" s="13" t="s">
        <v>370</v>
      </c>
      <c r="F106" s="14" t="s">
        <v>371</v>
      </c>
      <c r="N106" s="1"/>
    </row>
    <row r="107" spans="1:14" x14ac:dyDescent="0.15">
      <c r="A107" s="4">
        <v>41857.58284722222</v>
      </c>
      <c r="B107" s="9" t="s">
        <v>319</v>
      </c>
      <c r="C107" s="9" t="s">
        <v>338</v>
      </c>
      <c r="D107" s="12" t="s">
        <v>372</v>
      </c>
      <c r="E107" s="13" t="s">
        <v>373</v>
      </c>
      <c r="F107" s="14" t="s">
        <v>374</v>
      </c>
      <c r="N107" s="1"/>
    </row>
    <row r="108" spans="1:14" x14ac:dyDescent="0.15">
      <c r="A108" s="4">
        <v>41857.58284722222</v>
      </c>
      <c r="B108" s="9" t="s">
        <v>319</v>
      </c>
      <c r="C108" s="9" t="s">
        <v>338</v>
      </c>
      <c r="D108" s="12" t="s">
        <v>375</v>
      </c>
      <c r="E108" s="13" t="s">
        <v>376</v>
      </c>
      <c r="F108" s="14" t="s">
        <v>377</v>
      </c>
      <c r="G108" s="2"/>
      <c r="N108" s="1"/>
    </row>
    <row r="109" spans="1:14" x14ac:dyDescent="0.15">
      <c r="A109" s="4">
        <v>41857.58284722222</v>
      </c>
      <c r="B109" s="9" t="s">
        <v>319</v>
      </c>
      <c r="C109" s="9" t="s">
        <v>338</v>
      </c>
      <c r="D109" s="12" t="s">
        <v>378</v>
      </c>
      <c r="E109" s="13" t="s">
        <v>379</v>
      </c>
      <c r="F109" s="14" t="s">
        <v>380</v>
      </c>
      <c r="N109" s="1"/>
    </row>
    <row r="110" spans="1:14" x14ac:dyDescent="0.15">
      <c r="A110" s="4">
        <v>41857.593506944446</v>
      </c>
      <c r="B110" s="9" t="s">
        <v>381</v>
      </c>
      <c r="C110" s="9" t="s">
        <v>338</v>
      </c>
      <c r="D110" s="12" t="s">
        <v>382</v>
      </c>
      <c r="E110" s="13" t="s">
        <v>383</v>
      </c>
      <c r="F110" s="14" t="s">
        <v>384</v>
      </c>
      <c r="N110" s="1"/>
    </row>
    <row r="111" spans="1:14" x14ac:dyDescent="0.15">
      <c r="A111" s="4">
        <v>41857.640289351853</v>
      </c>
      <c r="B111" s="9" t="s">
        <v>385</v>
      </c>
      <c r="C111" s="9" t="s">
        <v>48</v>
      </c>
      <c r="D111" s="12" t="s">
        <v>386</v>
      </c>
      <c r="E111" s="13" t="s">
        <v>387</v>
      </c>
      <c r="F111" s="14" t="s">
        <v>388</v>
      </c>
      <c r="N111" s="1"/>
    </row>
    <row r="112" spans="1:14" x14ac:dyDescent="0.15">
      <c r="A112" s="4">
        <v>41857.640289351853</v>
      </c>
      <c r="B112" s="9" t="s">
        <v>385</v>
      </c>
      <c r="C112" s="9" t="s">
        <v>48</v>
      </c>
      <c r="D112" s="12" t="s">
        <v>389</v>
      </c>
      <c r="E112" s="13" t="s">
        <v>390</v>
      </c>
      <c r="F112" s="14" t="s">
        <v>391</v>
      </c>
      <c r="N112" s="1"/>
    </row>
    <row r="113" spans="1:14" x14ac:dyDescent="0.15">
      <c r="A113" s="4">
        <v>41857.677951388891</v>
      </c>
      <c r="B113" s="9" t="s">
        <v>392</v>
      </c>
      <c r="C113" s="9" t="s">
        <v>24</v>
      </c>
      <c r="D113" s="12" t="s">
        <v>393</v>
      </c>
      <c r="E113" s="13" t="s">
        <v>394</v>
      </c>
      <c r="F113" s="14" t="s">
        <v>395</v>
      </c>
      <c r="N113" s="1"/>
    </row>
    <row r="114" spans="1:14" x14ac:dyDescent="0.15">
      <c r="A114" s="4">
        <v>41857.677951388891</v>
      </c>
      <c r="B114" s="9" t="s">
        <v>392</v>
      </c>
      <c r="C114" s="9" t="s">
        <v>24</v>
      </c>
      <c r="D114" s="12" t="s">
        <v>396</v>
      </c>
      <c r="E114" s="13" t="s">
        <v>397</v>
      </c>
      <c r="F114" s="14" t="s">
        <v>398</v>
      </c>
      <c r="N114" s="1"/>
    </row>
    <row r="115" spans="1:14" x14ac:dyDescent="0.15">
      <c r="A115" s="4">
        <v>41857.677951388891</v>
      </c>
      <c r="B115" s="9" t="s">
        <v>392</v>
      </c>
      <c r="C115" s="9" t="s">
        <v>24</v>
      </c>
      <c r="D115" s="12" t="s">
        <v>399</v>
      </c>
      <c r="E115" s="13" t="s">
        <v>400</v>
      </c>
      <c r="F115" s="14" t="s">
        <v>401</v>
      </c>
      <c r="N115" s="1"/>
    </row>
    <row r="116" spans="1:14" x14ac:dyDescent="0.15">
      <c r="A116" s="4">
        <v>41857.677951388891</v>
      </c>
      <c r="B116" s="9" t="s">
        <v>392</v>
      </c>
      <c r="C116" s="9" t="s">
        <v>24</v>
      </c>
      <c r="D116" s="12" t="s">
        <v>402</v>
      </c>
      <c r="E116" s="13" t="s">
        <v>403</v>
      </c>
      <c r="F116" s="14" t="s">
        <v>404</v>
      </c>
      <c r="N116" s="1"/>
    </row>
    <row r="117" spans="1:14" x14ac:dyDescent="0.15">
      <c r="A117" s="4">
        <v>41857.677951388891</v>
      </c>
      <c r="B117" s="9" t="s">
        <v>392</v>
      </c>
      <c r="C117" s="9" t="s">
        <v>24</v>
      </c>
      <c r="D117" s="12" t="s">
        <v>405</v>
      </c>
      <c r="E117" s="13" t="s">
        <v>406</v>
      </c>
      <c r="F117" s="14" t="s">
        <v>407</v>
      </c>
      <c r="N117" s="1"/>
    </row>
    <row r="118" spans="1:14" x14ac:dyDescent="0.15">
      <c r="A118" s="4">
        <v>41857.677951388891</v>
      </c>
      <c r="B118" s="9" t="s">
        <v>392</v>
      </c>
      <c r="C118" s="9" t="s">
        <v>24</v>
      </c>
      <c r="D118" s="12" t="s">
        <v>408</v>
      </c>
      <c r="E118" s="13" t="s">
        <v>409</v>
      </c>
      <c r="F118" s="14" t="s">
        <v>410</v>
      </c>
      <c r="N118" s="1"/>
    </row>
    <row r="119" spans="1:14" x14ac:dyDescent="0.15">
      <c r="A119" s="4">
        <v>41857.677951388891</v>
      </c>
      <c r="B119" s="9" t="s">
        <v>392</v>
      </c>
      <c r="C119" s="9" t="s">
        <v>24</v>
      </c>
      <c r="D119" s="12" t="s">
        <v>411</v>
      </c>
      <c r="E119" s="13" t="s">
        <v>412</v>
      </c>
      <c r="F119" s="14" t="s">
        <v>413</v>
      </c>
      <c r="N119" s="1"/>
    </row>
    <row r="120" spans="1:14" x14ac:dyDescent="0.15">
      <c r="A120" s="4">
        <v>41857.677951388891</v>
      </c>
      <c r="B120" s="9" t="s">
        <v>392</v>
      </c>
      <c r="C120" s="9" t="s">
        <v>24</v>
      </c>
      <c r="D120" s="12" t="s">
        <v>414</v>
      </c>
      <c r="E120" s="13" t="s">
        <v>415</v>
      </c>
      <c r="F120" s="14" t="s">
        <v>416</v>
      </c>
      <c r="N120" s="1"/>
    </row>
    <row r="121" spans="1:14" x14ac:dyDescent="0.15">
      <c r="A121" s="4">
        <v>41857.677951388891</v>
      </c>
      <c r="B121" s="9" t="s">
        <v>392</v>
      </c>
      <c r="C121" s="9" t="s">
        <v>24</v>
      </c>
      <c r="D121" s="12" t="s">
        <v>417</v>
      </c>
      <c r="E121" s="13" t="s">
        <v>418</v>
      </c>
      <c r="F121" s="14" t="s">
        <v>419</v>
      </c>
      <c r="N121" s="1"/>
    </row>
    <row r="122" spans="1:14" x14ac:dyDescent="0.15">
      <c r="A122" s="4">
        <v>41857.677951388891</v>
      </c>
      <c r="B122" s="9" t="s">
        <v>392</v>
      </c>
      <c r="C122" s="9" t="s">
        <v>24</v>
      </c>
      <c r="D122" s="12" t="s">
        <v>420</v>
      </c>
      <c r="E122" s="13" t="s">
        <v>421</v>
      </c>
      <c r="F122" s="14" t="s">
        <v>422</v>
      </c>
      <c r="N122" s="1"/>
    </row>
    <row r="123" spans="1:14" x14ac:dyDescent="0.15">
      <c r="A123" s="4">
        <v>41857.677951388891</v>
      </c>
      <c r="B123" s="9" t="s">
        <v>392</v>
      </c>
      <c r="C123" s="9" t="s">
        <v>24</v>
      </c>
      <c r="D123" s="12" t="s">
        <v>423</v>
      </c>
      <c r="E123" s="13" t="s">
        <v>424</v>
      </c>
      <c r="F123" s="14" t="s">
        <v>425</v>
      </c>
      <c r="N123" s="1"/>
    </row>
    <row r="124" spans="1:14" x14ac:dyDescent="0.15">
      <c r="A124" s="4">
        <v>41857.677951388891</v>
      </c>
      <c r="B124" s="9" t="s">
        <v>392</v>
      </c>
      <c r="C124" s="9" t="s">
        <v>24</v>
      </c>
      <c r="D124" s="12" t="s">
        <v>426</v>
      </c>
      <c r="E124" s="13" t="s">
        <v>427</v>
      </c>
      <c r="F124" s="14" t="s">
        <v>428</v>
      </c>
      <c r="N124" s="1"/>
    </row>
    <row r="125" spans="1:14" x14ac:dyDescent="0.15">
      <c r="A125" s="4">
        <v>41857.677951388891</v>
      </c>
      <c r="B125" s="9" t="s">
        <v>392</v>
      </c>
      <c r="C125" s="9" t="s">
        <v>24</v>
      </c>
      <c r="D125" s="12" t="s">
        <v>429</v>
      </c>
      <c r="E125" s="13" t="s">
        <v>430</v>
      </c>
      <c r="F125" s="14" t="s">
        <v>431</v>
      </c>
      <c r="N125" s="1"/>
    </row>
    <row r="126" spans="1:14" x14ac:dyDescent="0.15">
      <c r="A126" s="4">
        <v>41857.677951388891</v>
      </c>
      <c r="B126" s="9" t="s">
        <v>392</v>
      </c>
      <c r="C126" s="9" t="s">
        <v>24</v>
      </c>
      <c r="D126" s="12" t="s">
        <v>432</v>
      </c>
      <c r="E126" s="13" t="s">
        <v>433</v>
      </c>
      <c r="F126" s="14" t="s">
        <v>434</v>
      </c>
      <c r="N126" s="1"/>
    </row>
    <row r="127" spans="1:14" x14ac:dyDescent="0.15">
      <c r="A127" s="4">
        <v>41857.677951388891</v>
      </c>
      <c r="B127" s="9" t="s">
        <v>392</v>
      </c>
      <c r="C127" s="9" t="s">
        <v>24</v>
      </c>
      <c r="D127" s="12" t="s">
        <v>435</v>
      </c>
      <c r="E127" s="13" t="s">
        <v>436</v>
      </c>
      <c r="F127" s="14" t="str">
        <f>"B141004581819A                "</f>
        <v xml:space="preserve">B141004581819A                </v>
      </c>
      <c r="N127" s="1"/>
    </row>
    <row r="128" spans="1:14" x14ac:dyDescent="0.15">
      <c r="A128" s="4">
        <v>41857.677951388891</v>
      </c>
      <c r="B128" s="9" t="s">
        <v>392</v>
      </c>
      <c r="C128" s="9" t="s">
        <v>24</v>
      </c>
      <c r="D128" s="12" t="s">
        <v>437</v>
      </c>
      <c r="E128" s="13" t="s">
        <v>438</v>
      </c>
      <c r="F128" s="14" t="str">
        <f>"B141004581849D                "</f>
        <v xml:space="preserve">B141004581849D                </v>
      </c>
      <c r="N128" s="1"/>
    </row>
    <row r="129" spans="1:14" x14ac:dyDescent="0.15">
      <c r="A129" s="4">
        <v>41857.677951388891</v>
      </c>
      <c r="B129" s="9" t="s">
        <v>392</v>
      </c>
      <c r="C129" s="9" t="s">
        <v>24</v>
      </c>
      <c r="D129" s="12" t="s">
        <v>439</v>
      </c>
      <c r="E129" s="13" t="s">
        <v>440</v>
      </c>
      <c r="F129" s="14" t="str">
        <f>"B141004582013/                "</f>
        <v xml:space="preserve">B141004582013/                </v>
      </c>
      <c r="N129" s="1"/>
    </row>
    <row r="130" spans="1:14" x14ac:dyDescent="0.15">
      <c r="A130" s="4">
        <v>41857.677951388891</v>
      </c>
      <c r="B130" s="9" t="s">
        <v>392</v>
      </c>
      <c r="C130" s="9" t="s">
        <v>24</v>
      </c>
      <c r="D130" s="12" t="s">
        <v>441</v>
      </c>
      <c r="E130" s="13" t="s">
        <v>442</v>
      </c>
      <c r="F130" s="14" t="str">
        <f>"B1410045819124                "</f>
        <v xml:space="preserve">B1410045819124                </v>
      </c>
      <c r="N130" s="1"/>
    </row>
    <row r="131" spans="1:14" x14ac:dyDescent="0.15">
      <c r="A131" s="4">
        <v>41857.677951388891</v>
      </c>
      <c r="B131" s="9" t="s">
        <v>392</v>
      </c>
      <c r="C131" s="9" t="s">
        <v>24</v>
      </c>
      <c r="D131" s="12" t="s">
        <v>443</v>
      </c>
      <c r="E131" s="13" t="s">
        <v>444</v>
      </c>
      <c r="F131" s="14" t="str">
        <f>"B141004581837A                "</f>
        <v xml:space="preserve">B141004581837A                </v>
      </c>
      <c r="N131" s="1"/>
    </row>
    <row r="132" spans="1:14" x14ac:dyDescent="0.15">
      <c r="A132" s="4">
        <v>41857.677951388891</v>
      </c>
      <c r="B132" s="9" t="s">
        <v>392</v>
      </c>
      <c r="C132" s="9" t="s">
        <v>24</v>
      </c>
      <c r="D132" s="12" t="s">
        <v>445</v>
      </c>
      <c r="E132" s="13" t="s">
        <v>446</v>
      </c>
      <c r="F132" s="14" t="str">
        <f>"B141004581769E                "</f>
        <v xml:space="preserve">B141004581769E                </v>
      </c>
      <c r="N132" s="1"/>
    </row>
    <row r="133" spans="1:14" x14ac:dyDescent="0.15">
      <c r="A133" s="4">
        <v>41857.786898148152</v>
      </c>
      <c r="B133" s="9" t="s">
        <v>447</v>
      </c>
      <c r="C133" s="9" t="s">
        <v>8</v>
      </c>
      <c r="D133" s="12" t="s">
        <v>448</v>
      </c>
      <c r="E133" s="13" t="s">
        <v>449</v>
      </c>
      <c r="F133" s="14" t="s">
        <v>450</v>
      </c>
      <c r="N133" s="1"/>
    </row>
    <row r="134" spans="1:14" x14ac:dyDescent="0.15">
      <c r="A134" s="4">
        <v>41858.366053240738</v>
      </c>
      <c r="B134" s="9" t="s">
        <v>451</v>
      </c>
      <c r="C134" s="9" t="s">
        <v>452</v>
      </c>
      <c r="D134" s="12" t="s">
        <v>453</v>
      </c>
      <c r="E134" s="12" t="s">
        <v>454</v>
      </c>
      <c r="F134" s="15" t="s">
        <v>455</v>
      </c>
      <c r="N134" s="1"/>
    </row>
    <row r="135" spans="1:14" x14ac:dyDescent="0.15">
      <c r="A135" s="4">
        <v>41858.366053240738</v>
      </c>
      <c r="B135" s="9" t="s">
        <v>451</v>
      </c>
      <c r="C135" s="9" t="s">
        <v>452</v>
      </c>
      <c r="D135" s="12" t="s">
        <v>456</v>
      </c>
      <c r="E135" s="13" t="s">
        <v>457</v>
      </c>
      <c r="F135" s="14" t="s">
        <v>458</v>
      </c>
      <c r="N135" s="1"/>
    </row>
    <row r="136" spans="1:14" x14ac:dyDescent="0.15">
      <c r="A136" s="4">
        <v>41858.562442129631</v>
      </c>
      <c r="B136" s="9" t="s">
        <v>459</v>
      </c>
      <c r="C136" s="9" t="s">
        <v>338</v>
      </c>
      <c r="D136" s="12" t="s">
        <v>460</v>
      </c>
      <c r="E136" s="13" t="s">
        <v>461</v>
      </c>
      <c r="F136" s="14" t="s">
        <v>462</v>
      </c>
      <c r="N136" s="1"/>
    </row>
    <row r="137" spans="1:14" x14ac:dyDescent="0.15">
      <c r="A137" s="4">
        <v>41858.644594907404</v>
      </c>
      <c r="B137" s="9" t="s">
        <v>463</v>
      </c>
      <c r="C137" s="9" t="s">
        <v>193</v>
      </c>
      <c r="D137" s="12" t="s">
        <v>464</v>
      </c>
      <c r="E137" s="13" t="s">
        <v>465</v>
      </c>
      <c r="F137" s="14" t="s">
        <v>466</v>
      </c>
      <c r="N137" s="1"/>
    </row>
    <row r="138" spans="1:14" x14ac:dyDescent="0.15">
      <c r="A138" s="4">
        <v>41858.673090277778</v>
      </c>
      <c r="B138" s="9" t="s">
        <v>467</v>
      </c>
      <c r="C138" s="9" t="s">
        <v>468</v>
      </c>
      <c r="D138" s="12" t="s">
        <v>469</v>
      </c>
      <c r="E138" s="13" t="s">
        <v>470</v>
      </c>
      <c r="F138" s="14" t="s">
        <v>471</v>
      </c>
      <c r="N138" s="1"/>
    </row>
    <row r="139" spans="1:14" x14ac:dyDescent="0.15">
      <c r="A139" s="4">
        <v>41858.681898148148</v>
      </c>
      <c r="B139" s="9" t="s">
        <v>472</v>
      </c>
      <c r="C139" s="9" t="s">
        <v>8</v>
      </c>
      <c r="D139" s="12" t="s">
        <v>473</v>
      </c>
      <c r="E139" s="13" t="s">
        <v>474</v>
      </c>
      <c r="F139" s="14" t="s">
        <v>475</v>
      </c>
      <c r="N139" s="1"/>
    </row>
    <row r="140" spans="1:14" x14ac:dyDescent="0.15">
      <c r="A140" s="4">
        <v>41858.681898148148</v>
      </c>
      <c r="B140" s="9" t="s">
        <v>472</v>
      </c>
      <c r="C140" s="9" t="s">
        <v>8</v>
      </c>
      <c r="D140" s="12" t="s">
        <v>476</v>
      </c>
      <c r="E140" s="13" t="s">
        <v>477</v>
      </c>
      <c r="F140" s="14" t="s">
        <v>478</v>
      </c>
      <c r="N140" s="1"/>
    </row>
    <row r="141" spans="1:14" x14ac:dyDescent="0.15">
      <c r="A141" s="4">
        <v>41858.681898148148</v>
      </c>
      <c r="B141" s="9" t="s">
        <v>472</v>
      </c>
      <c r="C141" s="9" t="s">
        <v>8</v>
      </c>
      <c r="D141" s="12" t="s">
        <v>479</v>
      </c>
      <c r="E141" s="13" t="s">
        <v>480</v>
      </c>
      <c r="F141" s="14" t="s">
        <v>481</v>
      </c>
      <c r="N141" s="1"/>
    </row>
    <row r="142" spans="1:14" x14ac:dyDescent="0.15">
      <c r="A142" s="4">
        <v>41858.681898148148</v>
      </c>
      <c r="B142" s="9" t="s">
        <v>472</v>
      </c>
      <c r="C142" s="9" t="s">
        <v>8</v>
      </c>
      <c r="D142" s="12" t="s">
        <v>482</v>
      </c>
      <c r="E142" s="13" t="s">
        <v>483</v>
      </c>
      <c r="F142" s="14" t="s">
        <v>484</v>
      </c>
      <c r="N142" s="1"/>
    </row>
    <row r="143" spans="1:14" x14ac:dyDescent="0.15">
      <c r="A143" s="4">
        <v>41858.681898148148</v>
      </c>
      <c r="B143" s="9" t="s">
        <v>472</v>
      </c>
      <c r="C143" s="9" t="s">
        <v>8</v>
      </c>
      <c r="D143" s="12" t="s">
        <v>485</v>
      </c>
      <c r="E143" s="13" t="s">
        <v>486</v>
      </c>
      <c r="F143" s="14" t="s">
        <v>487</v>
      </c>
      <c r="N143" s="1"/>
    </row>
    <row r="144" spans="1:14" x14ac:dyDescent="0.15">
      <c r="A144" s="4">
        <v>41858.691527777781</v>
      </c>
      <c r="B144" s="9" t="s">
        <v>488</v>
      </c>
      <c r="C144" s="9" t="s">
        <v>338</v>
      </c>
      <c r="D144" s="12" t="s">
        <v>489</v>
      </c>
      <c r="E144" s="13" t="s">
        <v>490</v>
      </c>
      <c r="F144" s="14" t="s">
        <v>491</v>
      </c>
      <c r="N144" s="1"/>
    </row>
    <row r="145" spans="1:14" x14ac:dyDescent="0.15">
      <c r="A145" s="4">
        <v>41858.691527777781</v>
      </c>
      <c r="B145" s="9" t="s">
        <v>488</v>
      </c>
      <c r="C145" s="9" t="s">
        <v>338</v>
      </c>
      <c r="D145" s="12" t="s">
        <v>492</v>
      </c>
      <c r="E145" s="12" t="s">
        <v>493</v>
      </c>
      <c r="F145" s="15" t="s">
        <v>494</v>
      </c>
      <c r="N145" s="1"/>
    </row>
    <row r="146" spans="1:14" x14ac:dyDescent="0.15">
      <c r="A146" s="4">
        <v>41858.691527777781</v>
      </c>
      <c r="B146" s="9" t="s">
        <v>488</v>
      </c>
      <c r="C146" s="9" t="s">
        <v>338</v>
      </c>
      <c r="D146" s="12" t="s">
        <v>495</v>
      </c>
      <c r="E146" s="13" t="s">
        <v>496</v>
      </c>
      <c r="F146" s="14" t="s">
        <v>497</v>
      </c>
      <c r="N146" s="1"/>
    </row>
    <row r="147" spans="1:14" x14ac:dyDescent="0.15">
      <c r="A147" s="4">
        <v>41858.691527777781</v>
      </c>
      <c r="B147" s="9" t="s">
        <v>488</v>
      </c>
      <c r="C147" s="9" t="s">
        <v>338</v>
      </c>
      <c r="D147" s="12" t="s">
        <v>498</v>
      </c>
      <c r="E147" s="13" t="s">
        <v>499</v>
      </c>
      <c r="F147" s="14" t="s">
        <v>500</v>
      </c>
      <c r="N147" s="1"/>
    </row>
    <row r="148" spans="1:14" x14ac:dyDescent="0.15">
      <c r="A148" s="4">
        <v>41858.691527777781</v>
      </c>
      <c r="B148" s="9" t="s">
        <v>488</v>
      </c>
      <c r="C148" s="9" t="s">
        <v>338</v>
      </c>
      <c r="D148" s="12" t="s">
        <v>501</v>
      </c>
      <c r="E148" s="13" t="s">
        <v>502</v>
      </c>
      <c r="F148" s="14" t="s">
        <v>503</v>
      </c>
      <c r="N148" s="1"/>
    </row>
    <row r="149" spans="1:14" x14ac:dyDescent="0.15">
      <c r="A149" s="4">
        <v>41858.691527777781</v>
      </c>
      <c r="B149" s="9" t="s">
        <v>488</v>
      </c>
      <c r="C149" s="9" t="s">
        <v>338</v>
      </c>
      <c r="D149" s="12" t="s">
        <v>504</v>
      </c>
      <c r="E149" s="13" t="s">
        <v>505</v>
      </c>
      <c r="F149" s="14" t="s">
        <v>506</v>
      </c>
      <c r="N149" s="1"/>
    </row>
    <row r="150" spans="1:14" x14ac:dyDescent="0.15">
      <c r="A150" s="4">
        <v>41858.691527777781</v>
      </c>
      <c r="B150" s="9" t="s">
        <v>488</v>
      </c>
      <c r="C150" s="9" t="s">
        <v>338</v>
      </c>
      <c r="D150" s="12" t="s">
        <v>507</v>
      </c>
      <c r="E150" s="13" t="s">
        <v>508</v>
      </c>
      <c r="F150" s="14" t="s">
        <v>509</v>
      </c>
      <c r="N150" s="1"/>
    </row>
    <row r="151" spans="1:14" x14ac:dyDescent="0.15">
      <c r="A151" s="4">
        <v>41858.691527777781</v>
      </c>
      <c r="B151" s="9" t="s">
        <v>488</v>
      </c>
      <c r="C151" s="9" t="s">
        <v>338</v>
      </c>
      <c r="D151" s="12" t="s">
        <v>510</v>
      </c>
      <c r="E151" s="13" t="s">
        <v>511</v>
      </c>
      <c r="F151" s="14" t="s">
        <v>512</v>
      </c>
      <c r="N151" s="1"/>
    </row>
    <row r="152" spans="1:14" x14ac:dyDescent="0.15">
      <c r="A152" s="4">
        <v>41858.691527777781</v>
      </c>
      <c r="B152" s="9" t="s">
        <v>488</v>
      </c>
      <c r="C152" s="9" t="s">
        <v>338</v>
      </c>
      <c r="D152" s="12" t="s">
        <v>513</v>
      </c>
      <c r="E152" s="13" t="s">
        <v>514</v>
      </c>
      <c r="F152" s="14" t="s">
        <v>515</v>
      </c>
      <c r="N152" s="1"/>
    </row>
    <row r="153" spans="1:14" x14ac:dyDescent="0.15">
      <c r="A153" s="4">
        <v>41858.691527777781</v>
      </c>
      <c r="B153" s="9" t="s">
        <v>488</v>
      </c>
      <c r="C153" s="9" t="s">
        <v>338</v>
      </c>
      <c r="D153" s="12" t="s">
        <v>516</v>
      </c>
      <c r="E153" s="13" t="s">
        <v>517</v>
      </c>
      <c r="F153" s="14" t="s">
        <v>518</v>
      </c>
      <c r="N153" s="1"/>
    </row>
    <row r="154" spans="1:14" x14ac:dyDescent="0.15">
      <c r="A154" s="4">
        <v>41858.887650462966</v>
      </c>
      <c r="B154" s="9" t="s">
        <v>519</v>
      </c>
      <c r="C154" s="9" t="s">
        <v>8</v>
      </c>
      <c r="D154" s="12" t="s">
        <v>520</v>
      </c>
      <c r="E154" s="13" t="s">
        <v>521</v>
      </c>
      <c r="F154" s="14" t="s">
        <v>522</v>
      </c>
      <c r="N154" s="1"/>
    </row>
    <row r="155" spans="1:14" x14ac:dyDescent="0.15">
      <c r="A155" s="4">
        <v>41858.887650462966</v>
      </c>
      <c r="B155" s="9" t="s">
        <v>519</v>
      </c>
      <c r="C155" s="9" t="s">
        <v>8</v>
      </c>
      <c r="D155" s="12" t="s">
        <v>523</v>
      </c>
      <c r="E155" s="13" t="s">
        <v>524</v>
      </c>
      <c r="F155" s="14" t="s">
        <v>525</v>
      </c>
      <c r="N155" s="1"/>
    </row>
    <row r="156" spans="1:14" x14ac:dyDescent="0.15">
      <c r="A156" s="4">
        <v>41858.931666666664</v>
      </c>
      <c r="B156" s="9" t="s">
        <v>526</v>
      </c>
      <c r="C156" s="9" t="s">
        <v>527</v>
      </c>
      <c r="D156" s="12" t="s">
        <v>528</v>
      </c>
      <c r="E156" s="13" t="s">
        <v>529</v>
      </c>
      <c r="F156" s="14" t="s">
        <v>530</v>
      </c>
      <c r="N156" s="1"/>
    </row>
    <row r="157" spans="1:14" x14ac:dyDescent="0.15">
      <c r="A157" s="4">
        <v>41858.931666666664</v>
      </c>
      <c r="B157" s="9" t="s">
        <v>526</v>
      </c>
      <c r="C157" s="9" t="s">
        <v>527</v>
      </c>
      <c r="D157" s="12" t="s">
        <v>531</v>
      </c>
      <c r="E157" s="13" t="s">
        <v>532</v>
      </c>
      <c r="F157" s="14" t="s">
        <v>533</v>
      </c>
      <c r="N157" s="1"/>
    </row>
    <row r="158" spans="1:14" x14ac:dyDescent="0.15">
      <c r="A158" s="4">
        <v>41859.455636574072</v>
      </c>
      <c r="B158" s="9" t="s">
        <v>534</v>
      </c>
      <c r="C158" s="9" t="s">
        <v>8</v>
      </c>
      <c r="D158" s="12" t="s">
        <v>535</v>
      </c>
      <c r="E158" s="13" t="s">
        <v>536</v>
      </c>
      <c r="F158" s="14" t="s">
        <v>537</v>
      </c>
      <c r="N158" s="1"/>
    </row>
    <row r="159" spans="1:14" x14ac:dyDescent="0.15">
      <c r="A159" s="4">
        <v>41860.208587962959</v>
      </c>
      <c r="B159" s="9" t="s">
        <v>538</v>
      </c>
      <c r="C159" s="9" t="s">
        <v>1054</v>
      </c>
      <c r="D159" s="12" t="s">
        <v>539</v>
      </c>
      <c r="E159" s="13" t="s">
        <v>540</v>
      </c>
      <c r="F159" s="14" t="s">
        <v>541</v>
      </c>
      <c r="N159" s="1"/>
    </row>
    <row r="160" spans="1:14" x14ac:dyDescent="0.15">
      <c r="A160" s="4">
        <v>41860.208587962959</v>
      </c>
      <c r="B160" s="9" t="s">
        <v>538</v>
      </c>
      <c r="C160" s="9" t="s">
        <v>1054</v>
      </c>
      <c r="D160" s="12" t="s">
        <v>542</v>
      </c>
      <c r="E160" s="13" t="s">
        <v>543</v>
      </c>
      <c r="F160" s="14" t="s">
        <v>544</v>
      </c>
      <c r="N160" s="1"/>
    </row>
    <row r="161" spans="1:14" x14ac:dyDescent="0.15">
      <c r="A161" s="4">
        <v>41860.208587962959</v>
      </c>
      <c r="B161" s="9" t="s">
        <v>538</v>
      </c>
      <c r="C161" s="9" t="s">
        <v>1054</v>
      </c>
      <c r="D161" s="12" t="s">
        <v>545</v>
      </c>
      <c r="E161" s="13" t="s">
        <v>546</v>
      </c>
      <c r="F161" s="14" t="s">
        <v>547</v>
      </c>
      <c r="N161" s="1"/>
    </row>
    <row r="162" spans="1:14" x14ac:dyDescent="0.15">
      <c r="A162" s="4">
        <v>41860.208587962959</v>
      </c>
      <c r="B162" s="9" t="s">
        <v>538</v>
      </c>
      <c r="C162" s="9" t="s">
        <v>1054</v>
      </c>
      <c r="D162" s="12" t="s">
        <v>548</v>
      </c>
      <c r="E162" s="13" t="s">
        <v>549</v>
      </c>
      <c r="F162" s="14" t="s">
        <v>550</v>
      </c>
      <c r="N162" s="1"/>
    </row>
    <row r="163" spans="1:14" x14ac:dyDescent="0.15">
      <c r="A163" s="4">
        <v>41860.208587962959</v>
      </c>
      <c r="B163" s="9" t="s">
        <v>538</v>
      </c>
      <c r="C163" s="9" t="s">
        <v>1054</v>
      </c>
      <c r="D163" s="12" t="s">
        <v>551</v>
      </c>
      <c r="E163" s="13" t="s">
        <v>552</v>
      </c>
      <c r="F163" s="14" t="s">
        <v>553</v>
      </c>
      <c r="N163" s="1"/>
    </row>
    <row r="164" spans="1:14" x14ac:dyDescent="0.15">
      <c r="A164" s="4">
        <v>41860.208587962959</v>
      </c>
      <c r="B164" s="9" t="s">
        <v>538</v>
      </c>
      <c r="C164" s="9" t="s">
        <v>1054</v>
      </c>
      <c r="D164" s="12" t="s">
        <v>554</v>
      </c>
      <c r="E164" s="12" t="s">
        <v>555</v>
      </c>
      <c r="F164" s="15" t="s">
        <v>556</v>
      </c>
      <c r="N164" s="1"/>
    </row>
    <row r="165" spans="1:14" x14ac:dyDescent="0.15">
      <c r="A165" s="4">
        <v>41861.509780092594</v>
      </c>
      <c r="B165" s="9" t="s">
        <v>557</v>
      </c>
      <c r="C165" s="9" t="s">
        <v>103</v>
      </c>
      <c r="D165" s="12" t="s">
        <v>558</v>
      </c>
      <c r="E165" s="13" t="s">
        <v>559</v>
      </c>
      <c r="F165" s="14" t="s">
        <v>560</v>
      </c>
      <c r="N165" s="1"/>
    </row>
    <row r="166" spans="1:14" x14ac:dyDescent="0.15">
      <c r="A166" s="4">
        <v>41862.380555555559</v>
      </c>
      <c r="B166" s="9" t="s">
        <v>561</v>
      </c>
      <c r="C166" s="9" t="s">
        <v>338</v>
      </c>
      <c r="D166" s="12" t="s">
        <v>562</v>
      </c>
      <c r="E166" s="13" t="s">
        <v>563</v>
      </c>
      <c r="F166" s="14" t="s">
        <v>564</v>
      </c>
      <c r="N166" s="1"/>
    </row>
    <row r="167" spans="1:14" x14ac:dyDescent="0.15">
      <c r="A167" s="4">
        <v>41862.646134259259</v>
      </c>
      <c r="B167" s="9" t="s">
        <v>565</v>
      </c>
      <c r="C167" s="9" t="s">
        <v>6</v>
      </c>
      <c r="D167" s="12" t="s">
        <v>566</v>
      </c>
      <c r="E167" s="13" t="s">
        <v>567</v>
      </c>
      <c r="F167" s="14" t="s">
        <v>568</v>
      </c>
      <c r="N167" s="1"/>
    </row>
    <row r="168" spans="1:14" x14ac:dyDescent="0.15">
      <c r="A168" s="4">
        <v>41863.297523148147</v>
      </c>
      <c r="B168" s="9" t="s">
        <v>569</v>
      </c>
      <c r="C168" s="9" t="s">
        <v>570</v>
      </c>
      <c r="D168" s="12" t="s">
        <v>571</v>
      </c>
      <c r="E168" s="13" t="s">
        <v>572</v>
      </c>
      <c r="F168" s="14" t="s">
        <v>573</v>
      </c>
      <c r="N168" s="1"/>
    </row>
    <row r="169" spans="1:14" x14ac:dyDescent="0.15">
      <c r="A169" s="4">
        <v>41863.297523148147</v>
      </c>
      <c r="B169" s="9" t="s">
        <v>569</v>
      </c>
      <c r="C169" s="9" t="s">
        <v>570</v>
      </c>
      <c r="D169" s="12" t="s">
        <v>574</v>
      </c>
      <c r="E169" s="13" t="s">
        <v>575</v>
      </c>
      <c r="F169" s="14" t="s">
        <v>576</v>
      </c>
      <c r="N169" s="1"/>
    </row>
    <row r="170" spans="1:14" x14ac:dyDescent="0.15">
      <c r="A170" s="4">
        <v>41863.297523148147</v>
      </c>
      <c r="B170" s="9" t="s">
        <v>569</v>
      </c>
      <c r="C170" s="9" t="s">
        <v>570</v>
      </c>
      <c r="D170" s="12" t="s">
        <v>577</v>
      </c>
      <c r="E170" s="13" t="s">
        <v>578</v>
      </c>
      <c r="F170" s="14" t="s">
        <v>579</v>
      </c>
      <c r="N170" s="1"/>
    </row>
    <row r="171" spans="1:14" x14ac:dyDescent="0.15">
      <c r="A171" s="4">
        <v>41863.297523148147</v>
      </c>
      <c r="B171" s="9" t="s">
        <v>569</v>
      </c>
      <c r="C171" s="9" t="s">
        <v>570</v>
      </c>
      <c r="D171" s="12" t="s">
        <v>580</v>
      </c>
      <c r="E171" s="13" t="s">
        <v>581</v>
      </c>
      <c r="F171" s="14" t="s">
        <v>582</v>
      </c>
      <c r="N171" s="1"/>
    </row>
    <row r="172" spans="1:14" x14ac:dyDescent="0.15">
      <c r="A172" s="4">
        <v>41863.297523148147</v>
      </c>
      <c r="B172" s="9" t="s">
        <v>569</v>
      </c>
      <c r="C172" s="9" t="s">
        <v>570</v>
      </c>
      <c r="D172" s="12" t="s">
        <v>583</v>
      </c>
      <c r="E172" s="13" t="s">
        <v>584</v>
      </c>
      <c r="F172" s="14" t="s">
        <v>585</v>
      </c>
      <c r="N172" s="1"/>
    </row>
    <row r="173" spans="1:14" x14ac:dyDescent="0.15">
      <c r="A173" s="4">
        <v>41863.297523148147</v>
      </c>
      <c r="B173" s="9" t="s">
        <v>569</v>
      </c>
      <c r="C173" s="9" t="s">
        <v>570</v>
      </c>
      <c r="D173" s="12" t="s">
        <v>586</v>
      </c>
      <c r="E173" s="13" t="s">
        <v>587</v>
      </c>
      <c r="F173" s="14" t="s">
        <v>588</v>
      </c>
      <c r="N173" s="1"/>
    </row>
    <row r="174" spans="1:14" x14ac:dyDescent="0.15">
      <c r="A174" s="4">
        <v>41863.450624999998</v>
      </c>
      <c r="B174" s="9" t="s">
        <v>589</v>
      </c>
      <c r="C174" s="9" t="s">
        <v>6</v>
      </c>
      <c r="D174" s="12" t="s">
        <v>590</v>
      </c>
      <c r="E174" s="13" t="s">
        <v>591</v>
      </c>
      <c r="F174" s="14" t="s">
        <v>592</v>
      </c>
      <c r="N174" s="1"/>
    </row>
    <row r="175" spans="1:14" x14ac:dyDescent="0.15">
      <c r="A175" s="4">
        <v>41863.458877314813</v>
      </c>
      <c r="B175" s="9" t="s">
        <v>589</v>
      </c>
      <c r="C175" s="9" t="s">
        <v>6</v>
      </c>
      <c r="D175" s="12" t="s">
        <v>593</v>
      </c>
      <c r="E175" s="13" t="s">
        <v>594</v>
      </c>
      <c r="F175" s="14" t="s">
        <v>595</v>
      </c>
      <c r="N175" s="1"/>
    </row>
    <row r="176" spans="1:14" x14ac:dyDescent="0.15">
      <c r="A176" s="4">
        <v>41863.69158564815</v>
      </c>
      <c r="B176" s="9" t="s">
        <v>596</v>
      </c>
      <c r="C176" s="9" t="s">
        <v>63</v>
      </c>
      <c r="D176" s="12" t="s">
        <v>597</v>
      </c>
      <c r="E176" s="13" t="s">
        <v>598</v>
      </c>
      <c r="F176" s="14" t="s">
        <v>599</v>
      </c>
      <c r="N176" s="1"/>
    </row>
    <row r="177" spans="1:14" x14ac:dyDescent="0.15">
      <c r="A177" s="4">
        <v>41863.71770833333</v>
      </c>
      <c r="B177" s="9" t="s">
        <v>600</v>
      </c>
      <c r="C177" s="9" t="s">
        <v>468</v>
      </c>
      <c r="D177" s="10" t="s">
        <v>601</v>
      </c>
      <c r="E177" s="13" t="s">
        <v>602</v>
      </c>
      <c r="F177" s="11" t="s">
        <v>603</v>
      </c>
      <c r="N177" s="1"/>
    </row>
    <row r="178" spans="1:14" x14ac:dyDescent="0.15">
      <c r="A178" s="4">
        <v>41864.501064814816</v>
      </c>
      <c r="B178" s="9" t="s">
        <v>71</v>
      </c>
      <c r="C178" s="9" t="s">
        <v>94</v>
      </c>
      <c r="D178" s="12" t="s">
        <v>78</v>
      </c>
      <c r="E178" s="13" t="s">
        <v>79</v>
      </c>
      <c r="F178" s="14" t="s">
        <v>80</v>
      </c>
      <c r="N178" s="1"/>
    </row>
    <row r="179" spans="1:14" x14ac:dyDescent="0.15">
      <c r="A179" s="4">
        <v>41864.501064814816</v>
      </c>
      <c r="B179" s="9" t="s">
        <v>71</v>
      </c>
      <c r="C179" s="9" t="s">
        <v>94</v>
      </c>
      <c r="D179" s="12" t="s">
        <v>607</v>
      </c>
      <c r="E179" s="13" t="s">
        <v>608</v>
      </c>
      <c r="F179" s="14" t="s">
        <v>609</v>
      </c>
      <c r="N179" s="1"/>
    </row>
    <row r="180" spans="1:14" x14ac:dyDescent="0.15">
      <c r="A180" s="4">
        <v>41864.501064814816</v>
      </c>
      <c r="B180" s="9" t="s">
        <v>71</v>
      </c>
      <c r="C180" s="9" t="s">
        <v>94</v>
      </c>
      <c r="D180" s="12" t="s">
        <v>610</v>
      </c>
      <c r="E180" s="13" t="s">
        <v>611</v>
      </c>
      <c r="F180" s="14" t="s">
        <v>612</v>
      </c>
      <c r="N180" s="1"/>
    </row>
    <row r="181" spans="1:14" x14ac:dyDescent="0.15">
      <c r="A181" s="4">
        <v>41864.501064814816</v>
      </c>
      <c r="B181" s="9" t="s">
        <v>71</v>
      </c>
      <c r="C181" s="9" t="s">
        <v>94</v>
      </c>
      <c r="D181" s="12" t="s">
        <v>613</v>
      </c>
      <c r="E181" s="13" t="s">
        <v>614</v>
      </c>
      <c r="F181" s="14" t="str">
        <f>"B141004581694B                "</f>
        <v xml:space="preserve">B141004581694B                </v>
      </c>
      <c r="N181" s="1"/>
    </row>
    <row r="182" spans="1:14" x14ac:dyDescent="0.15">
      <c r="A182" s="4">
        <v>41864.501064814816</v>
      </c>
      <c r="B182" s="9" t="s">
        <v>71</v>
      </c>
      <c r="C182" s="9" t="s">
        <v>94</v>
      </c>
      <c r="D182" s="12" t="s">
        <v>615</v>
      </c>
      <c r="E182" s="13" t="s">
        <v>616</v>
      </c>
      <c r="F182" s="14" t="str">
        <f>"B1410045816536                "</f>
        <v xml:space="preserve">B1410045816536                </v>
      </c>
      <c r="N182" s="1"/>
    </row>
    <row r="183" spans="1:14" x14ac:dyDescent="0.15">
      <c r="A183" s="4">
        <v>41864.501064814816</v>
      </c>
      <c r="B183" s="9" t="s">
        <v>71</v>
      </c>
      <c r="C183" s="9" t="s">
        <v>94</v>
      </c>
      <c r="D183" s="12" t="s">
        <v>617</v>
      </c>
      <c r="E183" s="13" t="s">
        <v>618</v>
      </c>
      <c r="F183" s="14" t="str">
        <f>"B141004581973B                "</f>
        <v xml:space="preserve">B141004581973B                </v>
      </c>
      <c r="N183" s="1"/>
    </row>
    <row r="184" spans="1:14" x14ac:dyDescent="0.15">
      <c r="A184" s="4">
        <v>41864.501064814816</v>
      </c>
      <c r="B184" s="9" t="s">
        <v>71</v>
      </c>
      <c r="C184" s="9" t="s">
        <v>94</v>
      </c>
      <c r="D184" s="12" t="s">
        <v>619</v>
      </c>
      <c r="E184" s="13" t="s">
        <v>620</v>
      </c>
      <c r="F184" s="14" t="str">
        <f>"B1410045818246                "</f>
        <v xml:space="preserve">B1410045818246                </v>
      </c>
      <c r="N184" s="1"/>
    </row>
    <row r="185" spans="1:14" x14ac:dyDescent="0.15">
      <c r="A185" s="4">
        <v>41864.501064814816</v>
      </c>
      <c r="B185" s="9" t="s">
        <v>71</v>
      </c>
      <c r="C185" s="9" t="s">
        <v>94</v>
      </c>
      <c r="D185" s="12" t="s">
        <v>621</v>
      </c>
      <c r="E185" s="13" t="s">
        <v>622</v>
      </c>
      <c r="F185" s="14" t="str">
        <f>"B1410045816312                "</f>
        <v xml:space="preserve">B1410045816312                </v>
      </c>
      <c r="N185" s="1"/>
    </row>
    <row r="186" spans="1:14" x14ac:dyDescent="0.15">
      <c r="A186" s="4">
        <v>41864.501064814816</v>
      </c>
      <c r="B186" s="9" t="s">
        <v>71</v>
      </c>
      <c r="C186" s="9" t="s">
        <v>94</v>
      </c>
      <c r="D186" s="12" t="s">
        <v>623</v>
      </c>
      <c r="E186" s="13" t="s">
        <v>624</v>
      </c>
      <c r="F186" s="14" t="str">
        <f>"B141004581958E                "</f>
        <v xml:space="preserve">B141004581958E                </v>
      </c>
      <c r="N186" s="1"/>
    </row>
    <row r="187" spans="1:14" x14ac:dyDescent="0.15">
      <c r="A187" s="4">
        <v>41864.501064814816</v>
      </c>
      <c r="B187" s="9" t="s">
        <v>71</v>
      </c>
      <c r="C187" s="9" t="s">
        <v>94</v>
      </c>
      <c r="D187" s="12" t="s">
        <v>625</v>
      </c>
      <c r="E187" s="13" t="s">
        <v>626</v>
      </c>
      <c r="F187" s="14" t="str">
        <f>"B141004581855A                "</f>
        <v xml:space="preserve">B141004581855A                </v>
      </c>
      <c r="N187" s="1"/>
    </row>
    <row r="188" spans="1:14" x14ac:dyDescent="0.15">
      <c r="A188" s="4">
        <v>41864.53837962963</v>
      </c>
      <c r="B188" s="9" t="s">
        <v>627</v>
      </c>
      <c r="C188" s="9" t="s">
        <v>185</v>
      </c>
      <c r="D188" s="12" t="s">
        <v>628</v>
      </c>
      <c r="E188" s="13" t="s">
        <v>629</v>
      </c>
      <c r="F188" s="14" t="s">
        <v>630</v>
      </c>
      <c r="N188" s="1"/>
    </row>
    <row r="189" spans="1:14" x14ac:dyDescent="0.15">
      <c r="A189" s="4">
        <v>41864.539212962962</v>
      </c>
      <c r="B189" s="9" t="s">
        <v>627</v>
      </c>
      <c r="C189" s="9" t="s">
        <v>185</v>
      </c>
      <c r="D189" s="12" t="s">
        <v>631</v>
      </c>
      <c r="E189" s="13" t="s">
        <v>632</v>
      </c>
      <c r="F189" s="14" t="s">
        <v>633</v>
      </c>
      <c r="N189" s="1"/>
    </row>
    <row r="190" spans="1:14" x14ac:dyDescent="0.15">
      <c r="A190" s="4">
        <v>41864.576898148145</v>
      </c>
      <c r="B190" s="9" t="s">
        <v>634</v>
      </c>
      <c r="C190" s="9" t="s">
        <v>24</v>
      </c>
      <c r="D190" s="12" t="s">
        <v>635</v>
      </c>
      <c r="E190" s="13" t="s">
        <v>636</v>
      </c>
      <c r="F190" s="14" t="s">
        <v>637</v>
      </c>
      <c r="N190" s="1"/>
    </row>
    <row r="191" spans="1:14" x14ac:dyDescent="0.15">
      <c r="A191" s="4">
        <v>41864.613877314812</v>
      </c>
      <c r="B191" s="9" t="s">
        <v>638</v>
      </c>
      <c r="C191" s="9" t="s">
        <v>24</v>
      </c>
      <c r="D191" s="12" t="s">
        <v>639</v>
      </c>
      <c r="E191" s="13" t="s">
        <v>640</v>
      </c>
      <c r="F191" s="14" t="s">
        <v>641</v>
      </c>
      <c r="N191" s="1"/>
    </row>
    <row r="192" spans="1:14" x14ac:dyDescent="0.15">
      <c r="A192" s="4">
        <v>41864.663645833331</v>
      </c>
      <c r="B192" s="9" t="s">
        <v>642</v>
      </c>
      <c r="C192" s="9" t="s">
        <v>338</v>
      </c>
      <c r="D192" s="12" t="s">
        <v>643</v>
      </c>
      <c r="E192" s="13" t="s">
        <v>644</v>
      </c>
      <c r="F192" s="14" t="s">
        <v>645</v>
      </c>
      <c r="N192" s="1"/>
    </row>
    <row r="193" spans="1:14" x14ac:dyDescent="0.15">
      <c r="A193" s="4">
        <v>41865.716087962966</v>
      </c>
      <c r="B193" s="9" t="s">
        <v>646</v>
      </c>
      <c r="C193" s="9" t="s">
        <v>647</v>
      </c>
      <c r="D193" s="12" t="s">
        <v>648</v>
      </c>
      <c r="E193" s="13" t="s">
        <v>649</v>
      </c>
      <c r="F193" s="14" t="s">
        <v>650</v>
      </c>
      <c r="N193" s="1"/>
    </row>
    <row r="194" spans="1:14" x14ac:dyDescent="0.15">
      <c r="A194" s="4">
        <v>41865.885706018518</v>
      </c>
      <c r="B194" s="9" t="s">
        <v>651</v>
      </c>
      <c r="C194" s="9" t="s">
        <v>310</v>
      </c>
      <c r="D194" s="12" t="s">
        <v>652</v>
      </c>
      <c r="E194" s="13" t="s">
        <v>653</v>
      </c>
      <c r="F194" s="14" t="s">
        <v>654</v>
      </c>
      <c r="N194" s="1"/>
    </row>
    <row r="195" spans="1:14" x14ac:dyDescent="0.15">
      <c r="A195" s="4">
        <v>41865.885706018518</v>
      </c>
      <c r="B195" s="9" t="s">
        <v>651</v>
      </c>
      <c r="C195" s="9" t="s">
        <v>310</v>
      </c>
      <c r="D195" s="12" t="s">
        <v>655</v>
      </c>
      <c r="E195" s="13" t="s">
        <v>656</v>
      </c>
      <c r="F195" s="14" t="s">
        <v>657</v>
      </c>
      <c r="N195" s="1"/>
    </row>
    <row r="196" spans="1:14" x14ac:dyDescent="0.15">
      <c r="A196" s="4">
        <v>41865.960775462961</v>
      </c>
      <c r="B196" s="9" t="s">
        <v>658</v>
      </c>
      <c r="C196" s="9" t="s">
        <v>338</v>
      </c>
      <c r="D196" s="12" t="s">
        <v>659</v>
      </c>
      <c r="E196" s="13" t="s">
        <v>660</v>
      </c>
      <c r="F196" s="14" t="s">
        <v>661</v>
      </c>
      <c r="N196" s="1"/>
    </row>
    <row r="197" spans="1:14" x14ac:dyDescent="0.15">
      <c r="A197" s="4">
        <v>41865.960775462961</v>
      </c>
      <c r="B197" s="9" t="s">
        <v>658</v>
      </c>
      <c r="C197" s="9" t="s">
        <v>338</v>
      </c>
      <c r="D197" s="12" t="s">
        <v>662</v>
      </c>
      <c r="E197" s="13" t="s">
        <v>663</v>
      </c>
      <c r="F197" s="14" t="s">
        <v>664</v>
      </c>
      <c r="N197" s="1"/>
    </row>
    <row r="198" spans="1:14" x14ac:dyDescent="0.15">
      <c r="A198" s="4">
        <v>41865.960775462961</v>
      </c>
      <c r="B198" s="9" t="s">
        <v>658</v>
      </c>
      <c r="C198" s="9" t="s">
        <v>338</v>
      </c>
      <c r="D198" s="12" t="s">
        <v>665</v>
      </c>
      <c r="E198" s="13" t="s">
        <v>666</v>
      </c>
      <c r="F198" s="14" t="s">
        <v>667</v>
      </c>
      <c r="N198" s="1"/>
    </row>
    <row r="199" spans="1:14" x14ac:dyDescent="0.15">
      <c r="A199" s="4">
        <v>41865.960775462961</v>
      </c>
      <c r="B199" s="9" t="s">
        <v>658</v>
      </c>
      <c r="C199" s="9" t="s">
        <v>338</v>
      </c>
      <c r="D199" s="12" t="s">
        <v>668</v>
      </c>
      <c r="E199" s="13" t="s">
        <v>669</v>
      </c>
      <c r="F199" s="14" t="s">
        <v>670</v>
      </c>
      <c r="N199" s="1"/>
    </row>
    <row r="200" spans="1:14" x14ac:dyDescent="0.15">
      <c r="A200" s="4">
        <v>41865.960775462961</v>
      </c>
      <c r="B200" s="9" t="s">
        <v>658</v>
      </c>
      <c r="C200" s="9" t="s">
        <v>338</v>
      </c>
      <c r="D200" s="12" t="s">
        <v>671</v>
      </c>
      <c r="E200" s="13" t="s">
        <v>672</v>
      </c>
      <c r="F200" s="14" t="s">
        <v>673</v>
      </c>
      <c r="N200" s="1"/>
    </row>
    <row r="201" spans="1:14" x14ac:dyDescent="0.15">
      <c r="A201" s="4">
        <v>41866.692974537036</v>
      </c>
      <c r="B201" s="9" t="s">
        <v>674</v>
      </c>
      <c r="C201" s="9" t="s">
        <v>24</v>
      </c>
      <c r="D201" s="12" t="s">
        <v>675</v>
      </c>
      <c r="E201" s="13" t="s">
        <v>676</v>
      </c>
      <c r="F201" s="14" t="s">
        <v>677</v>
      </c>
      <c r="N201" s="1"/>
    </row>
    <row r="202" spans="1:14" x14ac:dyDescent="0.15">
      <c r="A202" s="4">
        <v>41868.727303240739</v>
      </c>
      <c r="B202" s="9" t="s">
        <v>678</v>
      </c>
      <c r="C202" s="9" t="s">
        <v>8</v>
      </c>
      <c r="D202" s="12" t="s">
        <v>679</v>
      </c>
      <c r="E202" s="13" t="s">
        <v>680</v>
      </c>
      <c r="F202" s="14" t="s">
        <v>681</v>
      </c>
      <c r="N202" s="1"/>
    </row>
    <row r="203" spans="1:14" x14ac:dyDescent="0.15">
      <c r="A203" s="4">
        <v>41868.727303240739</v>
      </c>
      <c r="B203" s="9" t="s">
        <v>678</v>
      </c>
      <c r="C203" s="9" t="s">
        <v>8</v>
      </c>
      <c r="D203" s="12" t="s">
        <v>682</v>
      </c>
      <c r="E203" s="13" t="s">
        <v>683</v>
      </c>
      <c r="F203" s="14" t="s">
        <v>684</v>
      </c>
      <c r="N203" s="1"/>
    </row>
    <row r="204" spans="1:14" x14ac:dyDescent="0.15">
      <c r="A204" s="4">
        <v>41868.927569444444</v>
      </c>
      <c r="B204" s="9" t="s">
        <v>685</v>
      </c>
      <c r="C204" s="9" t="s">
        <v>136</v>
      </c>
      <c r="D204" s="12" t="s">
        <v>686</v>
      </c>
      <c r="E204" s="13" t="s">
        <v>687</v>
      </c>
      <c r="F204" s="14" t="s">
        <v>688</v>
      </c>
      <c r="N204" s="1"/>
    </row>
    <row r="205" spans="1:14" x14ac:dyDescent="0.15">
      <c r="A205" s="4">
        <v>41869.457812499997</v>
      </c>
      <c r="B205" s="9" t="s">
        <v>689</v>
      </c>
      <c r="C205" s="9" t="s">
        <v>8</v>
      </c>
      <c r="D205" s="12" t="s">
        <v>690</v>
      </c>
      <c r="E205" s="13" t="s">
        <v>691</v>
      </c>
      <c r="F205" s="14" t="s">
        <v>692</v>
      </c>
      <c r="N205" s="1"/>
    </row>
    <row r="206" spans="1:14" x14ac:dyDescent="0.15">
      <c r="A206" s="4">
        <v>41869.457812499997</v>
      </c>
      <c r="B206" s="9" t="s">
        <v>689</v>
      </c>
      <c r="C206" s="9" t="s">
        <v>8</v>
      </c>
      <c r="D206" s="12" t="s">
        <v>693</v>
      </c>
      <c r="E206" s="13" t="s">
        <v>694</v>
      </c>
      <c r="F206" s="14" t="s">
        <v>695</v>
      </c>
      <c r="N206" s="1"/>
    </row>
    <row r="207" spans="1:14" x14ac:dyDescent="0.15">
      <c r="A207" s="4">
        <v>41869.663958333331</v>
      </c>
      <c r="B207" s="9" t="s">
        <v>696</v>
      </c>
      <c r="C207" s="9" t="s">
        <v>8</v>
      </c>
      <c r="D207" s="12" t="s">
        <v>697</v>
      </c>
      <c r="E207" s="13" t="s">
        <v>698</v>
      </c>
      <c r="F207" s="14" t="s">
        <v>699</v>
      </c>
      <c r="N207" s="1"/>
    </row>
    <row r="208" spans="1:14" x14ac:dyDescent="0.15">
      <c r="A208" s="4">
        <v>41869.663958333331</v>
      </c>
      <c r="B208" s="9" t="s">
        <v>696</v>
      </c>
      <c r="C208" s="9" t="s">
        <v>8</v>
      </c>
      <c r="D208" s="12" t="s">
        <v>700</v>
      </c>
      <c r="E208" s="13" t="s">
        <v>701</v>
      </c>
      <c r="F208" s="14" t="s">
        <v>702</v>
      </c>
      <c r="N208" s="1"/>
    </row>
    <row r="209" spans="1:14" x14ac:dyDescent="0.15">
      <c r="A209" s="4">
        <v>41869.663958333331</v>
      </c>
      <c r="B209" s="9" t="s">
        <v>696</v>
      </c>
      <c r="C209" s="9" t="s">
        <v>8</v>
      </c>
      <c r="D209" s="12" t="s">
        <v>703</v>
      </c>
      <c r="E209" s="13" t="s">
        <v>704</v>
      </c>
      <c r="F209" s="14" t="s">
        <v>705</v>
      </c>
      <c r="N209" s="1"/>
    </row>
    <row r="210" spans="1:14" x14ac:dyDescent="0.15">
      <c r="A210" s="4">
        <v>41869.663958333331</v>
      </c>
      <c r="B210" s="9" t="s">
        <v>696</v>
      </c>
      <c r="C210" s="9" t="s">
        <v>8</v>
      </c>
      <c r="D210" s="12" t="s">
        <v>706</v>
      </c>
      <c r="E210" s="13" t="s">
        <v>707</v>
      </c>
      <c r="F210" s="14" t="s">
        <v>708</v>
      </c>
      <c r="N210" s="1"/>
    </row>
    <row r="211" spans="1:14" x14ac:dyDescent="0.15">
      <c r="A211" s="4">
        <v>41869.663958333331</v>
      </c>
      <c r="B211" s="9" t="s">
        <v>696</v>
      </c>
      <c r="C211" s="9" t="s">
        <v>8</v>
      </c>
      <c r="D211" s="12" t="s">
        <v>709</v>
      </c>
      <c r="E211" s="13" t="s">
        <v>710</v>
      </c>
      <c r="F211" s="14" t="s">
        <v>711</v>
      </c>
      <c r="N211" s="1"/>
    </row>
    <row r="212" spans="1:14" x14ac:dyDescent="0.15">
      <c r="A212" s="4">
        <v>41869.663958333331</v>
      </c>
      <c r="B212" s="9" t="s">
        <v>696</v>
      </c>
      <c r="C212" s="9" t="s">
        <v>8</v>
      </c>
      <c r="D212" s="12" t="s">
        <v>712</v>
      </c>
      <c r="E212" s="13" t="s">
        <v>713</v>
      </c>
      <c r="F212" s="14" t="str">
        <f>"B1410045818909                "</f>
        <v xml:space="preserve">B1410045818909                </v>
      </c>
      <c r="N212" s="1"/>
    </row>
    <row r="213" spans="1:14" x14ac:dyDescent="0.15">
      <c r="A213" s="4">
        <v>41869.663958333331</v>
      </c>
      <c r="B213" s="9" t="s">
        <v>696</v>
      </c>
      <c r="C213" s="9" t="s">
        <v>8</v>
      </c>
      <c r="D213" s="12" t="s">
        <v>714</v>
      </c>
      <c r="E213" s="13" t="s">
        <v>715</v>
      </c>
      <c r="F213" s="14" t="str">
        <f>"B141004581859E                "</f>
        <v xml:space="preserve">B141004581859E                </v>
      </c>
      <c r="N213" s="1"/>
    </row>
    <row r="214" spans="1:14" x14ac:dyDescent="0.15">
      <c r="A214" s="4">
        <v>41869.663958333331</v>
      </c>
      <c r="B214" s="9" t="s">
        <v>696</v>
      </c>
      <c r="C214" s="9" t="s">
        <v>8</v>
      </c>
      <c r="D214" s="12" t="s">
        <v>716</v>
      </c>
      <c r="E214" s="13" t="s">
        <v>717</v>
      </c>
      <c r="F214" s="14" t="str">
        <f>"B141004581937B                "</f>
        <v xml:space="preserve">B141004581937B                </v>
      </c>
      <c r="N214" s="1"/>
    </row>
    <row r="215" spans="1:14" x14ac:dyDescent="0.15">
      <c r="A215" s="4">
        <v>41869.663958333331</v>
      </c>
      <c r="B215" s="9" t="s">
        <v>696</v>
      </c>
      <c r="C215" s="9" t="s">
        <v>8</v>
      </c>
      <c r="D215" s="12" t="s">
        <v>718</v>
      </c>
      <c r="E215" s="13" t="s">
        <v>719</v>
      </c>
      <c r="F215" s="14" t="str">
        <f>"B141004581946B                "</f>
        <v xml:space="preserve">B141004581946B                </v>
      </c>
      <c r="N215" s="1"/>
    </row>
    <row r="216" spans="1:14" x14ac:dyDescent="0.15">
      <c r="A216" s="4">
        <v>41869.663958333331</v>
      </c>
      <c r="B216" s="9" t="s">
        <v>696</v>
      </c>
      <c r="C216" s="9" t="s">
        <v>8</v>
      </c>
      <c r="D216" s="12" t="s">
        <v>720</v>
      </c>
      <c r="E216" s="13" t="s">
        <v>721</v>
      </c>
      <c r="F216" s="14" t="str">
        <f>"B1410045819269                "</f>
        <v xml:space="preserve">B1410045819269                </v>
      </c>
      <c r="N216" s="1"/>
    </row>
    <row r="217" spans="1:14" x14ac:dyDescent="0.15">
      <c r="A217" s="4">
        <v>41869.663958333331</v>
      </c>
      <c r="B217" s="9" t="s">
        <v>696</v>
      </c>
      <c r="C217" s="9" t="s">
        <v>8</v>
      </c>
      <c r="D217" s="12" t="s">
        <v>722</v>
      </c>
      <c r="E217" s="13" t="s">
        <v>723</v>
      </c>
      <c r="F217" s="14" t="str">
        <f>"B141004581749C                "</f>
        <v xml:space="preserve">B141004581749C                </v>
      </c>
      <c r="N217" s="1"/>
    </row>
    <row r="218" spans="1:14" x14ac:dyDescent="0.15">
      <c r="A218" s="4">
        <v>41869.663958333331</v>
      </c>
      <c r="B218" s="9" t="s">
        <v>696</v>
      </c>
      <c r="C218" s="9" t="s">
        <v>8</v>
      </c>
      <c r="D218" s="12" t="s">
        <v>724</v>
      </c>
      <c r="E218" s="13" t="s">
        <v>725</v>
      </c>
      <c r="F218" s="14" t="str">
        <f>"B141004581928B                "</f>
        <v xml:space="preserve">B141004581928B                </v>
      </c>
      <c r="N218" s="1"/>
    </row>
    <row r="219" spans="1:14" x14ac:dyDescent="0.15">
      <c r="A219" s="4">
        <v>41869.663958333331</v>
      </c>
      <c r="B219" s="9" t="s">
        <v>696</v>
      </c>
      <c r="C219" s="9" t="s">
        <v>8</v>
      </c>
      <c r="D219" s="12" t="s">
        <v>726</v>
      </c>
      <c r="E219" s="13" t="s">
        <v>727</v>
      </c>
      <c r="F219" s="14" t="str">
        <f>"B1410045818358                "</f>
        <v xml:space="preserve">B1410045818358                </v>
      </c>
      <c r="N219" s="1"/>
    </row>
    <row r="220" spans="1:14" x14ac:dyDescent="0.15">
      <c r="A220" s="4">
        <v>41869.663958333331</v>
      </c>
      <c r="B220" s="9" t="s">
        <v>696</v>
      </c>
      <c r="C220" s="9" t="s">
        <v>8</v>
      </c>
      <c r="D220" s="12" t="s">
        <v>728</v>
      </c>
      <c r="E220" s="13" t="s">
        <v>729</v>
      </c>
      <c r="F220" s="14" t="str">
        <f>"B141004581894D                "</f>
        <v xml:space="preserve">B141004581894D                </v>
      </c>
      <c r="N220" s="1"/>
    </row>
    <row r="221" spans="1:14" x14ac:dyDescent="0.15">
      <c r="A221" s="4">
        <v>41869.663958333331</v>
      </c>
      <c r="B221" s="9" t="s">
        <v>696</v>
      </c>
      <c r="C221" s="9" t="s">
        <v>8</v>
      </c>
      <c r="D221" s="12" t="s">
        <v>730</v>
      </c>
      <c r="E221" s="13" t="s">
        <v>731</v>
      </c>
      <c r="F221" s="14" t="str">
        <f>"B1410045817548                "</f>
        <v xml:space="preserve">B1410045817548                </v>
      </c>
      <c r="N221" s="1"/>
    </row>
    <row r="222" spans="1:14" x14ac:dyDescent="0.15">
      <c r="A222" s="4">
        <v>41869.663958333331</v>
      </c>
      <c r="B222" s="9" t="s">
        <v>696</v>
      </c>
      <c r="C222" s="9" t="s">
        <v>8</v>
      </c>
      <c r="D222" s="12" t="s">
        <v>732</v>
      </c>
      <c r="E222" s="13" t="s">
        <v>733</v>
      </c>
      <c r="F222" s="14" t="str">
        <f>"B141004581927A                "</f>
        <v xml:space="preserve">B141004581927A                </v>
      </c>
      <c r="N222" s="1"/>
    </row>
    <row r="223" spans="1:14" x14ac:dyDescent="0.15">
      <c r="A223" s="4">
        <v>41869.663958333331</v>
      </c>
      <c r="B223" s="9" t="s">
        <v>696</v>
      </c>
      <c r="C223" s="9" t="s">
        <v>8</v>
      </c>
      <c r="D223" s="12" t="s">
        <v>734</v>
      </c>
      <c r="E223" s="13" t="s">
        <v>735</v>
      </c>
      <c r="F223" s="14" t="str">
        <f>"B1410045817706                "</f>
        <v xml:space="preserve">B1410045817706                </v>
      </c>
      <c r="N223" s="1"/>
    </row>
    <row r="224" spans="1:14" x14ac:dyDescent="0.15">
      <c r="A224" s="4">
        <v>41869.663958333331</v>
      </c>
      <c r="B224" s="9" t="s">
        <v>696</v>
      </c>
      <c r="C224" s="9" t="s">
        <v>8</v>
      </c>
      <c r="D224" s="12" t="s">
        <v>736</v>
      </c>
      <c r="E224" s="13" t="s">
        <v>737</v>
      </c>
      <c r="F224" s="14" t="str">
        <f>"B1410045819359                "</f>
        <v xml:space="preserve">B1410045819359                </v>
      </c>
      <c r="N224" s="1"/>
    </row>
    <row r="225" spans="1:14" x14ac:dyDescent="0.15">
      <c r="A225" s="4">
        <v>41869.663958333331</v>
      </c>
      <c r="B225" s="9" t="s">
        <v>696</v>
      </c>
      <c r="C225" s="9" t="s">
        <v>8</v>
      </c>
      <c r="D225" s="12" t="s">
        <v>738</v>
      </c>
      <c r="E225" s="13" t="s">
        <v>739</v>
      </c>
      <c r="F225" s="14" t="str">
        <f>"B1410045819416                "</f>
        <v xml:space="preserve">B1410045819416                </v>
      </c>
      <c r="N225" s="1"/>
    </row>
    <row r="226" spans="1:14" x14ac:dyDescent="0.15">
      <c r="A226" s="4">
        <v>41869.663958333331</v>
      </c>
      <c r="B226" s="9" t="s">
        <v>696</v>
      </c>
      <c r="C226" s="9" t="s">
        <v>8</v>
      </c>
      <c r="D226" s="12" t="s">
        <v>740</v>
      </c>
      <c r="E226" s="13" t="s">
        <v>741</v>
      </c>
      <c r="F226" s="14" t="str">
        <f>"B141004581945A                "</f>
        <v xml:space="preserve">B141004581945A                </v>
      </c>
      <c r="N226" s="1"/>
    </row>
    <row r="227" spans="1:14" x14ac:dyDescent="0.15">
      <c r="A227" s="4">
        <v>41869.663958333331</v>
      </c>
      <c r="B227" s="9" t="s">
        <v>696</v>
      </c>
      <c r="C227" s="9" t="s">
        <v>8</v>
      </c>
      <c r="D227" s="12" t="s">
        <v>742</v>
      </c>
      <c r="E227" s="13" t="s">
        <v>743</v>
      </c>
      <c r="F227" s="14" t="str">
        <f>"B1410045816716                "</f>
        <v xml:space="preserve">B1410045816716                </v>
      </c>
      <c r="N227" s="1"/>
    </row>
    <row r="228" spans="1:14" x14ac:dyDescent="0.15">
      <c r="A228" s="4">
        <v>41869.663958333331</v>
      </c>
      <c r="B228" s="9" t="s">
        <v>696</v>
      </c>
      <c r="C228" s="9" t="s">
        <v>8</v>
      </c>
      <c r="D228" s="12" t="s">
        <v>744</v>
      </c>
      <c r="E228" s="13" t="s">
        <v>745</v>
      </c>
      <c r="F228" s="14" t="str">
        <f>"B141004581897G                "</f>
        <v xml:space="preserve">B141004581897G                </v>
      </c>
      <c r="N228" s="1"/>
    </row>
    <row r="229" spans="1:14" x14ac:dyDescent="0.15">
      <c r="A229" s="4">
        <v>41869.663958333331</v>
      </c>
      <c r="B229" s="9" t="s">
        <v>696</v>
      </c>
      <c r="C229" s="9" t="s">
        <v>8</v>
      </c>
      <c r="D229" s="12" t="s">
        <v>746</v>
      </c>
      <c r="E229" s="13" t="s">
        <v>747</v>
      </c>
      <c r="F229" s="14" t="str">
        <f>"B1410045818347                "</f>
        <v xml:space="preserve">B1410045818347                </v>
      </c>
      <c r="N229" s="1"/>
    </row>
    <row r="230" spans="1:14" x14ac:dyDescent="0.15">
      <c r="A230" s="4">
        <v>41869.663958333331</v>
      </c>
      <c r="B230" s="9" t="s">
        <v>696</v>
      </c>
      <c r="C230" s="9" t="s">
        <v>8</v>
      </c>
      <c r="D230" s="12" t="s">
        <v>748</v>
      </c>
      <c r="E230" s="13" t="s">
        <v>749</v>
      </c>
      <c r="F230" s="14" t="str">
        <f>"B1410045817379                "</f>
        <v xml:space="preserve">B1410045817379                </v>
      </c>
      <c r="N230" s="1"/>
    </row>
    <row r="231" spans="1:14" x14ac:dyDescent="0.15">
      <c r="A231" s="4">
        <v>41869.663958333331</v>
      </c>
      <c r="B231" s="9" t="s">
        <v>696</v>
      </c>
      <c r="C231" s="9" t="s">
        <v>8</v>
      </c>
      <c r="D231" s="12" t="s">
        <v>750</v>
      </c>
      <c r="E231" s="13" t="s">
        <v>751</v>
      </c>
      <c r="F231" s="14" t="str">
        <f>"B1410045816918                "</f>
        <v xml:space="preserve">B1410045816918                </v>
      </c>
      <c r="N231" s="1"/>
    </row>
    <row r="232" spans="1:14" x14ac:dyDescent="0.15">
      <c r="A232" s="4">
        <v>41869.663958333331</v>
      </c>
      <c r="B232" s="9" t="s">
        <v>696</v>
      </c>
      <c r="C232" s="9" t="s">
        <v>8</v>
      </c>
      <c r="D232" s="12" t="s">
        <v>752</v>
      </c>
      <c r="E232" s="13" t="s">
        <v>753</v>
      </c>
      <c r="F232" s="14" t="str">
        <f>"B141004581936A                "</f>
        <v xml:space="preserve">B141004581936A                </v>
      </c>
      <c r="N232" s="1"/>
    </row>
    <row r="233" spans="1:14" x14ac:dyDescent="0.15">
      <c r="A233" s="4">
        <v>41869.663958333331</v>
      </c>
      <c r="B233" s="9" t="s">
        <v>696</v>
      </c>
      <c r="C233" s="9" t="s">
        <v>8</v>
      </c>
      <c r="D233" s="12" t="s">
        <v>754</v>
      </c>
      <c r="E233" s="13" t="s">
        <v>755</v>
      </c>
      <c r="F233" s="14" t="str">
        <f>"B141004581893C                "</f>
        <v xml:space="preserve">B141004581893C                </v>
      </c>
      <c r="N233" s="1"/>
    </row>
    <row r="234" spans="1:14" x14ac:dyDescent="0.15">
      <c r="A234" s="4">
        <v>41869.663958333331</v>
      </c>
      <c r="B234" s="9" t="s">
        <v>696</v>
      </c>
      <c r="C234" s="9" t="s">
        <v>8</v>
      </c>
      <c r="D234" s="12" t="s">
        <v>756</v>
      </c>
      <c r="E234" s="13" t="s">
        <v>757</v>
      </c>
      <c r="F234" s="14" t="str">
        <f>"B141004581891A                "</f>
        <v xml:space="preserve">B141004581891A                </v>
      </c>
      <c r="N234" s="1"/>
    </row>
    <row r="235" spans="1:14" x14ac:dyDescent="0.15">
      <c r="A235" s="4">
        <v>41869.663958333331</v>
      </c>
      <c r="B235" s="9" t="s">
        <v>696</v>
      </c>
      <c r="C235" s="9" t="s">
        <v>8</v>
      </c>
      <c r="D235" s="12" t="s">
        <v>758</v>
      </c>
      <c r="E235" s="13" t="s">
        <v>759</v>
      </c>
      <c r="F235" s="14" t="str">
        <f>"B141004581759D                "</f>
        <v xml:space="preserve">B141004581759D                </v>
      </c>
      <c r="N235" s="1"/>
    </row>
    <row r="236" spans="1:14" x14ac:dyDescent="0.15">
      <c r="A236" s="4">
        <v>41869.663958333331</v>
      </c>
      <c r="B236" s="9" t="s">
        <v>696</v>
      </c>
      <c r="C236" s="9" t="s">
        <v>8</v>
      </c>
      <c r="D236" s="12" t="s">
        <v>760</v>
      </c>
      <c r="E236" s="13" t="s">
        <v>761</v>
      </c>
      <c r="F236" s="14" t="str">
        <f>"B1410045817458                "</f>
        <v xml:space="preserve">B1410045817458                </v>
      </c>
      <c r="N236" s="1"/>
    </row>
    <row r="237" spans="1:14" x14ac:dyDescent="0.15">
      <c r="A237" s="4">
        <v>41871.791122685187</v>
      </c>
      <c r="B237" s="9" t="s">
        <v>762</v>
      </c>
      <c r="C237" s="9" t="s">
        <v>193</v>
      </c>
      <c r="D237" s="12" t="s">
        <v>763</v>
      </c>
      <c r="E237" s="13" t="s">
        <v>764</v>
      </c>
      <c r="F237" s="14" t="s">
        <v>765</v>
      </c>
      <c r="N237" s="1"/>
    </row>
    <row r="238" spans="1:14" x14ac:dyDescent="0.15">
      <c r="A238" s="4">
        <v>41871.902986111112</v>
      </c>
      <c r="B238" s="9" t="s">
        <v>766</v>
      </c>
      <c r="C238" s="9" t="s">
        <v>48</v>
      </c>
      <c r="D238" s="12" t="s">
        <v>767</v>
      </c>
      <c r="E238" s="13" t="s">
        <v>768</v>
      </c>
      <c r="F238" s="14" t="s">
        <v>769</v>
      </c>
      <c r="N238" s="1"/>
    </row>
    <row r="239" spans="1:14" x14ac:dyDescent="0.15">
      <c r="A239" s="4">
        <v>41871.902986111112</v>
      </c>
      <c r="B239" s="9" t="s">
        <v>766</v>
      </c>
      <c r="C239" s="9" t="s">
        <v>48</v>
      </c>
      <c r="D239" s="12" t="s">
        <v>770</v>
      </c>
      <c r="E239" s="13" t="s">
        <v>771</v>
      </c>
      <c r="F239" s="14" t="s">
        <v>772</v>
      </c>
      <c r="N239" s="1"/>
    </row>
    <row r="240" spans="1:14" x14ac:dyDescent="0.15">
      <c r="A240" s="4">
        <v>41871.902986111112</v>
      </c>
      <c r="B240" s="9" t="s">
        <v>766</v>
      </c>
      <c r="C240" s="9" t="s">
        <v>48</v>
      </c>
      <c r="D240" s="12" t="s">
        <v>773</v>
      </c>
      <c r="E240" s="13" t="s">
        <v>774</v>
      </c>
      <c r="F240" s="14" t="s">
        <v>775</v>
      </c>
      <c r="N240" s="1"/>
    </row>
    <row r="241" spans="1:14" x14ac:dyDescent="0.15">
      <c r="A241" s="4">
        <v>41872.432685185187</v>
      </c>
      <c r="B241" s="9" t="s">
        <v>776</v>
      </c>
      <c r="C241" s="9" t="s">
        <v>338</v>
      </c>
      <c r="D241" s="12" t="s">
        <v>777</v>
      </c>
      <c r="E241" s="13" t="s">
        <v>778</v>
      </c>
      <c r="F241" s="14" t="s">
        <v>779</v>
      </c>
      <c r="N241" s="1"/>
    </row>
    <row r="242" spans="1:14" x14ac:dyDescent="0.15">
      <c r="A242" s="4">
        <v>41872.432685185187</v>
      </c>
      <c r="B242" s="9" t="s">
        <v>776</v>
      </c>
      <c r="C242" s="9" t="s">
        <v>338</v>
      </c>
      <c r="D242" s="12" t="s">
        <v>780</v>
      </c>
      <c r="E242" s="13" t="s">
        <v>781</v>
      </c>
      <c r="F242" s="14" t="s">
        <v>782</v>
      </c>
      <c r="N242" s="1"/>
    </row>
    <row r="243" spans="1:14" x14ac:dyDescent="0.15">
      <c r="A243" s="4">
        <v>41872.432685185187</v>
      </c>
      <c r="B243" s="9" t="s">
        <v>776</v>
      </c>
      <c r="C243" s="9" t="s">
        <v>338</v>
      </c>
      <c r="D243" s="12" t="s">
        <v>783</v>
      </c>
      <c r="E243" s="13" t="s">
        <v>784</v>
      </c>
      <c r="F243" s="14" t="s">
        <v>785</v>
      </c>
      <c r="N243" s="1"/>
    </row>
    <row r="244" spans="1:14" x14ac:dyDescent="0.15">
      <c r="A244" s="4">
        <v>41872.432685185187</v>
      </c>
      <c r="B244" s="9" t="s">
        <v>776</v>
      </c>
      <c r="C244" s="9" t="s">
        <v>338</v>
      </c>
      <c r="D244" s="12" t="s">
        <v>786</v>
      </c>
      <c r="E244" s="13" t="s">
        <v>787</v>
      </c>
      <c r="F244" s="14" t="s">
        <v>788</v>
      </c>
      <c r="N244" s="1"/>
    </row>
    <row r="245" spans="1:14" x14ac:dyDescent="0.15">
      <c r="A245" s="4">
        <v>41872.432685185187</v>
      </c>
      <c r="B245" s="9" t="s">
        <v>776</v>
      </c>
      <c r="C245" s="9" t="s">
        <v>338</v>
      </c>
      <c r="D245" s="12" t="s">
        <v>789</v>
      </c>
      <c r="E245" s="13" t="s">
        <v>790</v>
      </c>
      <c r="F245" s="14" t="s">
        <v>791</v>
      </c>
      <c r="N245" s="1"/>
    </row>
    <row r="246" spans="1:14" x14ac:dyDescent="0.15">
      <c r="A246" s="4">
        <v>41873.468252314815</v>
      </c>
      <c r="B246" s="9" t="s">
        <v>792</v>
      </c>
      <c r="C246" s="9" t="s">
        <v>16</v>
      </c>
      <c r="D246" s="12" t="s">
        <v>793</v>
      </c>
      <c r="E246" s="13" t="s">
        <v>794</v>
      </c>
      <c r="F246" s="14" t="s">
        <v>795</v>
      </c>
      <c r="N246" s="1"/>
    </row>
    <row r="247" spans="1:14" ht="12.75" x14ac:dyDescent="0.15">
      <c r="A247" s="4">
        <v>41876.553900462961</v>
      </c>
      <c r="B247" s="9" t="s">
        <v>796</v>
      </c>
      <c r="C247" s="9" t="s">
        <v>647</v>
      </c>
      <c r="D247" s="16" t="s">
        <v>1047</v>
      </c>
      <c r="E247" s="17" t="s">
        <v>1048</v>
      </c>
      <c r="F247" s="14" t="s">
        <v>1049</v>
      </c>
      <c r="N247" s="1"/>
    </row>
    <row r="248" spans="1:14" x14ac:dyDescent="0.15">
      <c r="A248" s="4">
        <v>41877.462546296294</v>
      </c>
      <c r="B248" s="9" t="s">
        <v>797</v>
      </c>
      <c r="C248" s="9" t="s">
        <v>85</v>
      </c>
      <c r="D248" s="12" t="s">
        <v>798</v>
      </c>
      <c r="E248" s="13" t="s">
        <v>799</v>
      </c>
      <c r="F248" s="14" t="s">
        <v>800</v>
      </c>
      <c r="N248" s="1"/>
    </row>
    <row r="249" spans="1:14" x14ac:dyDescent="0.15">
      <c r="A249" s="4">
        <v>41877.562268518515</v>
      </c>
      <c r="B249" s="9" t="s">
        <v>801</v>
      </c>
      <c r="C249" s="9" t="s">
        <v>570</v>
      </c>
      <c r="D249" s="12" t="s">
        <v>802</v>
      </c>
      <c r="E249" s="13" t="s">
        <v>803</v>
      </c>
      <c r="F249" s="14" t="s">
        <v>804</v>
      </c>
      <c r="N249" s="1"/>
    </row>
    <row r="250" spans="1:14" x14ac:dyDescent="0.15">
      <c r="A250" s="4">
        <v>41877.783912037034</v>
      </c>
      <c r="B250" s="9" t="s">
        <v>805</v>
      </c>
      <c r="C250" s="9" t="s">
        <v>806</v>
      </c>
      <c r="D250" s="12" t="s">
        <v>807</v>
      </c>
      <c r="E250" s="13" t="s">
        <v>808</v>
      </c>
      <c r="F250" s="14" t="s">
        <v>809</v>
      </c>
      <c r="N250" s="1"/>
    </row>
    <row r="251" spans="1:14" x14ac:dyDescent="0.15">
      <c r="A251" s="4">
        <v>41880.668923611112</v>
      </c>
      <c r="B251" s="9" t="s">
        <v>810</v>
      </c>
      <c r="C251" s="9" t="s">
        <v>103</v>
      </c>
      <c r="D251" s="12" t="s">
        <v>811</v>
      </c>
      <c r="E251" s="13" t="s">
        <v>812</v>
      </c>
      <c r="F251" s="14" t="str">
        <f>"B1410045818707                "</f>
        <v xml:space="preserve">B1410045818707                </v>
      </c>
      <c r="N251" s="1"/>
    </row>
    <row r="252" spans="1:14" x14ac:dyDescent="0.15">
      <c r="A252" s="4">
        <v>41880.668923611112</v>
      </c>
      <c r="B252" s="9" t="s">
        <v>810</v>
      </c>
      <c r="C252" s="9" t="s">
        <v>103</v>
      </c>
      <c r="D252" s="12" t="s">
        <v>813</v>
      </c>
      <c r="E252" s="13" t="s">
        <v>814</v>
      </c>
      <c r="F252" s="14" t="str">
        <f>"B141004582020                 "</f>
        <v xml:space="preserve">B141004582020                 </v>
      </c>
      <c r="N252" s="1"/>
    </row>
    <row r="253" spans="1:14" x14ac:dyDescent="0.15">
      <c r="A253" s="4">
        <v>41880.668923611112</v>
      </c>
      <c r="B253" s="9" t="s">
        <v>810</v>
      </c>
      <c r="C253" s="9" t="s">
        <v>103</v>
      </c>
      <c r="D253" s="12" t="s">
        <v>815</v>
      </c>
      <c r="E253" s="13" t="s">
        <v>816</v>
      </c>
      <c r="F253" s="14" t="str">
        <f>"B1410045816413                "</f>
        <v xml:space="preserve">B1410045816413                </v>
      </c>
      <c r="N253" s="1"/>
    </row>
    <row r="254" spans="1:14" x14ac:dyDescent="0.15">
      <c r="A254" s="4">
        <v>41880.83189814815</v>
      </c>
      <c r="B254" s="9" t="s">
        <v>817</v>
      </c>
      <c r="C254" s="9" t="s">
        <v>647</v>
      </c>
      <c r="D254" s="12" t="s">
        <v>818</v>
      </c>
      <c r="E254" s="13" t="s">
        <v>819</v>
      </c>
      <c r="F254" s="14" t="s">
        <v>820</v>
      </c>
      <c r="N254" s="1"/>
    </row>
    <row r="255" spans="1:14" x14ac:dyDescent="0.15">
      <c r="A255" s="4">
        <v>41880.83189814815</v>
      </c>
      <c r="B255" s="9" t="s">
        <v>817</v>
      </c>
      <c r="C255" s="9" t="s">
        <v>647</v>
      </c>
      <c r="D255" s="12" t="s">
        <v>821</v>
      </c>
      <c r="E255" s="13" t="s">
        <v>822</v>
      </c>
      <c r="F255" s="14" t="s">
        <v>823</v>
      </c>
      <c r="N255" s="1"/>
    </row>
    <row r="256" spans="1:14" x14ac:dyDescent="0.15">
      <c r="A256" s="4">
        <v>41880.83189814815</v>
      </c>
      <c r="B256" s="9" t="s">
        <v>817</v>
      </c>
      <c r="C256" s="9" t="s">
        <v>647</v>
      </c>
      <c r="D256" s="12" t="s">
        <v>824</v>
      </c>
      <c r="E256" s="13" t="s">
        <v>825</v>
      </c>
      <c r="F256" s="14" t="s">
        <v>826</v>
      </c>
      <c r="N256" s="1"/>
    </row>
    <row r="257" spans="1:14" x14ac:dyDescent="0.15">
      <c r="A257" s="4">
        <v>41883.817083333335</v>
      </c>
      <c r="B257" s="9" t="s">
        <v>827</v>
      </c>
      <c r="C257" s="9" t="s">
        <v>103</v>
      </c>
      <c r="D257" s="12" t="s">
        <v>828</v>
      </c>
      <c r="E257" s="13" t="s">
        <v>829</v>
      </c>
      <c r="F257" s="14" t="s">
        <v>830</v>
      </c>
      <c r="N257" s="1"/>
    </row>
    <row r="258" spans="1:14" x14ac:dyDescent="0.15">
      <c r="A258" s="4">
        <v>41883.817083333335</v>
      </c>
      <c r="B258" s="9" t="s">
        <v>827</v>
      </c>
      <c r="C258" s="9" t="s">
        <v>103</v>
      </c>
      <c r="D258" s="12" t="s">
        <v>831</v>
      </c>
      <c r="E258" s="13" t="s">
        <v>832</v>
      </c>
      <c r="F258" s="14" t="s">
        <v>833</v>
      </c>
      <c r="N258" s="1"/>
    </row>
    <row r="259" spans="1:14" x14ac:dyDescent="0.15">
      <c r="A259" s="4">
        <v>41883.817083333335</v>
      </c>
      <c r="B259" s="9" t="s">
        <v>827</v>
      </c>
      <c r="C259" s="9" t="s">
        <v>103</v>
      </c>
      <c r="D259" s="12" t="s">
        <v>834</v>
      </c>
      <c r="E259" s="13" t="s">
        <v>835</v>
      </c>
      <c r="F259" s="14" t="s">
        <v>836</v>
      </c>
      <c r="N259" s="1"/>
    </row>
    <row r="260" spans="1:14" x14ac:dyDescent="0.15">
      <c r="A260" s="4">
        <v>41883.817083333335</v>
      </c>
      <c r="B260" s="9" t="s">
        <v>827</v>
      </c>
      <c r="C260" s="9" t="s">
        <v>103</v>
      </c>
      <c r="D260" s="12" t="s">
        <v>837</v>
      </c>
      <c r="E260" s="13" t="s">
        <v>838</v>
      </c>
      <c r="F260" s="14" t="s">
        <v>839</v>
      </c>
      <c r="N260" s="1"/>
    </row>
    <row r="261" spans="1:14" x14ac:dyDescent="0.15">
      <c r="A261" s="4">
        <v>41883.817083333335</v>
      </c>
      <c r="B261" s="9" t="s">
        <v>827</v>
      </c>
      <c r="C261" s="9" t="s">
        <v>103</v>
      </c>
      <c r="D261" s="12" t="s">
        <v>840</v>
      </c>
      <c r="E261" s="13" t="s">
        <v>841</v>
      </c>
      <c r="F261" s="14" t="s">
        <v>842</v>
      </c>
      <c r="N261" s="1"/>
    </row>
    <row r="262" spans="1:14" x14ac:dyDescent="0.15">
      <c r="A262" s="4">
        <v>41883.817083333335</v>
      </c>
      <c r="B262" s="9" t="s">
        <v>827</v>
      </c>
      <c r="C262" s="9" t="s">
        <v>103</v>
      </c>
      <c r="D262" s="12" t="s">
        <v>840</v>
      </c>
      <c r="E262" s="13" t="s">
        <v>843</v>
      </c>
      <c r="F262" s="14" t="s">
        <v>844</v>
      </c>
      <c r="N262" s="1"/>
    </row>
    <row r="263" spans="1:14" x14ac:dyDescent="0.15">
      <c r="A263" s="4">
        <v>41883.817083333335</v>
      </c>
      <c r="B263" s="9" t="s">
        <v>827</v>
      </c>
      <c r="C263" s="9" t="s">
        <v>103</v>
      </c>
      <c r="D263" s="12" t="s">
        <v>845</v>
      </c>
      <c r="E263" s="13" t="s">
        <v>846</v>
      </c>
      <c r="F263" s="14" t="s">
        <v>847</v>
      </c>
      <c r="N263" s="1"/>
    </row>
    <row r="264" spans="1:14" x14ac:dyDescent="0.15">
      <c r="A264" s="4">
        <v>41883.817083333335</v>
      </c>
      <c r="B264" s="9" t="s">
        <v>827</v>
      </c>
      <c r="C264" s="9" t="s">
        <v>103</v>
      </c>
      <c r="D264" s="12" t="s">
        <v>848</v>
      </c>
      <c r="E264" s="13" t="s">
        <v>849</v>
      </c>
      <c r="F264" s="14" t="s">
        <v>850</v>
      </c>
      <c r="N264" s="1"/>
    </row>
    <row r="265" spans="1:14" x14ac:dyDescent="0.15">
      <c r="A265" s="4">
        <v>41883.817083333335</v>
      </c>
      <c r="B265" s="9" t="s">
        <v>827</v>
      </c>
      <c r="C265" s="9" t="s">
        <v>103</v>
      </c>
      <c r="D265" s="12" t="s">
        <v>851</v>
      </c>
      <c r="E265" s="13" t="s">
        <v>852</v>
      </c>
      <c r="F265" s="14" t="s">
        <v>853</v>
      </c>
      <c r="N265" s="1"/>
    </row>
    <row r="266" spans="1:14" x14ac:dyDescent="0.15">
      <c r="A266" s="4">
        <v>41883.817083333335</v>
      </c>
      <c r="B266" s="9" t="s">
        <v>827</v>
      </c>
      <c r="C266" s="9" t="s">
        <v>103</v>
      </c>
      <c r="D266" s="12" t="s">
        <v>854</v>
      </c>
      <c r="E266" s="13" t="s">
        <v>855</v>
      </c>
      <c r="F266" s="14" t="s">
        <v>856</v>
      </c>
      <c r="N266" s="1"/>
    </row>
    <row r="267" spans="1:14" x14ac:dyDescent="0.15">
      <c r="A267" s="4">
        <v>41883.936412037037</v>
      </c>
      <c r="B267" s="9" t="s">
        <v>857</v>
      </c>
      <c r="C267" s="9" t="s">
        <v>647</v>
      </c>
      <c r="D267" s="12" t="s">
        <v>858</v>
      </c>
      <c r="E267" s="13" t="s">
        <v>859</v>
      </c>
      <c r="F267" s="14" t="s">
        <v>860</v>
      </c>
      <c r="N267" s="1"/>
    </row>
    <row r="268" spans="1:14" x14ac:dyDescent="0.15">
      <c r="A268" s="4">
        <v>41885.363171296296</v>
      </c>
      <c r="B268" s="9" t="s">
        <v>861</v>
      </c>
      <c r="C268" s="9" t="s">
        <v>48</v>
      </c>
      <c r="D268" s="12" t="s">
        <v>862</v>
      </c>
      <c r="E268" s="13" t="s">
        <v>863</v>
      </c>
      <c r="F268" s="14" t="s">
        <v>864</v>
      </c>
      <c r="N268" s="1"/>
    </row>
    <row r="269" spans="1:14" x14ac:dyDescent="0.15">
      <c r="A269" s="4">
        <v>41887.913287037038</v>
      </c>
      <c r="B269" s="9" t="s">
        <v>865</v>
      </c>
      <c r="C269" s="9" t="s">
        <v>85</v>
      </c>
      <c r="D269" s="12" t="s">
        <v>866</v>
      </c>
      <c r="E269" s="13" t="s">
        <v>867</v>
      </c>
      <c r="F269" s="14" t="s">
        <v>868</v>
      </c>
      <c r="N269" s="1"/>
    </row>
    <row r="270" spans="1:14" x14ac:dyDescent="0.15">
      <c r="A270" s="4">
        <v>41890.870682870373</v>
      </c>
      <c r="B270" s="9" t="s">
        <v>869</v>
      </c>
      <c r="C270" s="9" t="s">
        <v>338</v>
      </c>
      <c r="D270" s="12" t="s">
        <v>64</v>
      </c>
      <c r="E270" s="13" t="s">
        <v>870</v>
      </c>
      <c r="F270" s="14" t="s">
        <v>871</v>
      </c>
      <c r="N270" s="1"/>
    </row>
    <row r="271" spans="1:14" x14ac:dyDescent="0.15">
      <c r="A271" s="4">
        <v>41890.870682870373</v>
      </c>
      <c r="B271" s="9" t="s">
        <v>869</v>
      </c>
      <c r="C271" s="9" t="s">
        <v>338</v>
      </c>
      <c r="D271" s="12" t="s">
        <v>872</v>
      </c>
      <c r="E271" s="13" t="s">
        <v>873</v>
      </c>
      <c r="F271" s="14" t="str">
        <f>"B1410045816929                "</f>
        <v xml:space="preserve">B1410045816929                </v>
      </c>
      <c r="N271" s="1"/>
    </row>
    <row r="272" spans="1:14" x14ac:dyDescent="0.15">
      <c r="A272" s="4">
        <v>41890.870682870373</v>
      </c>
      <c r="B272" s="9" t="s">
        <v>869</v>
      </c>
      <c r="C272" s="9" t="s">
        <v>338</v>
      </c>
      <c r="D272" s="12" t="s">
        <v>874</v>
      </c>
      <c r="E272" s="13" t="s">
        <v>875</v>
      </c>
      <c r="F272" s="14" t="str">
        <f>"B1410045817357                "</f>
        <v xml:space="preserve">B1410045817357                </v>
      </c>
      <c r="N272" s="1"/>
    </row>
    <row r="273" spans="1:14" x14ac:dyDescent="0.15">
      <c r="A273" s="4">
        <v>41893.664918981478</v>
      </c>
      <c r="B273" s="9" t="s">
        <v>876</v>
      </c>
      <c r="C273" s="9" t="s">
        <v>452</v>
      </c>
      <c r="D273" s="12" t="s">
        <v>877</v>
      </c>
      <c r="E273" s="13" t="s">
        <v>878</v>
      </c>
      <c r="F273" s="14" t="str">
        <f>"B1410045818404                "</f>
        <v xml:space="preserve">B1410045818404                </v>
      </c>
      <c r="N273" s="1"/>
    </row>
    <row r="274" spans="1:14" x14ac:dyDescent="0.15">
      <c r="A274" s="4">
        <v>41894.942002314812</v>
      </c>
      <c r="B274" s="9" t="s">
        <v>879</v>
      </c>
      <c r="C274" s="9" t="s">
        <v>48</v>
      </c>
      <c r="D274" s="12" t="s">
        <v>880</v>
      </c>
      <c r="E274" s="13" t="s">
        <v>881</v>
      </c>
      <c r="F274" s="14" t="str">
        <f>"B1410045820171                "</f>
        <v xml:space="preserve">B1410045820171                </v>
      </c>
      <c r="N274" s="1"/>
    </row>
    <row r="275" spans="1:14" x14ac:dyDescent="0.15">
      <c r="A275" s="4">
        <v>41894.942002314812</v>
      </c>
      <c r="B275" s="9" t="s">
        <v>879</v>
      </c>
      <c r="C275" s="9" t="s">
        <v>48</v>
      </c>
      <c r="D275" s="12" t="s">
        <v>882</v>
      </c>
      <c r="E275" s="13" t="s">
        <v>883</v>
      </c>
      <c r="F275" s="14" t="str">
        <f>"B1410045820160                "</f>
        <v xml:space="preserve">B1410045820160                </v>
      </c>
      <c r="N275" s="1"/>
    </row>
    <row r="276" spans="1:14" x14ac:dyDescent="0.15">
      <c r="A276" s="4">
        <v>41895</v>
      </c>
      <c r="B276" s="9" t="s">
        <v>884</v>
      </c>
      <c r="C276" s="9" t="s">
        <v>885</v>
      </c>
      <c r="D276" s="12" t="s">
        <v>886</v>
      </c>
      <c r="E276" s="13" t="s">
        <v>887</v>
      </c>
      <c r="F276" s="14" t="str">
        <f>"B1410045817504                "</f>
        <v xml:space="preserve">B1410045817504                </v>
      </c>
      <c r="N276" s="1"/>
    </row>
    <row r="277" spans="1:14" x14ac:dyDescent="0.15">
      <c r="A277" s="4">
        <v>41895</v>
      </c>
      <c r="B277" s="9" t="s">
        <v>884</v>
      </c>
      <c r="C277" s="9" t="s">
        <v>885</v>
      </c>
      <c r="D277" s="12" t="s">
        <v>888</v>
      </c>
      <c r="E277" s="13" t="s">
        <v>889</v>
      </c>
      <c r="F277" s="14" t="str">
        <f>"B1410045817425                "</f>
        <v xml:space="preserve">B1410045817425                </v>
      </c>
      <c r="N277" s="1"/>
    </row>
    <row r="278" spans="1:14" x14ac:dyDescent="0.15">
      <c r="A278" s="4">
        <v>41895</v>
      </c>
      <c r="B278" s="9" t="s">
        <v>884</v>
      </c>
      <c r="C278" s="9" t="s">
        <v>885</v>
      </c>
      <c r="D278" s="12" t="s">
        <v>890</v>
      </c>
      <c r="E278" s="13" t="s">
        <v>891</v>
      </c>
      <c r="F278" s="14" t="str">
        <f>"B1410045817469                "</f>
        <v xml:space="preserve">B1410045817469                </v>
      </c>
      <c r="N278" s="1"/>
    </row>
    <row r="279" spans="1:14" x14ac:dyDescent="0.15">
      <c r="A279" s="4">
        <v>41895</v>
      </c>
      <c r="B279" s="9" t="s">
        <v>884</v>
      </c>
      <c r="C279" s="9" t="s">
        <v>885</v>
      </c>
      <c r="D279" s="12" t="s">
        <v>892</v>
      </c>
      <c r="E279" s="13" t="s">
        <v>893</v>
      </c>
      <c r="F279" s="14" t="str">
        <f>"B141004581885D                "</f>
        <v xml:space="preserve">B141004581885D                </v>
      </c>
      <c r="N279" s="1"/>
    </row>
    <row r="280" spans="1:14" x14ac:dyDescent="0.15">
      <c r="A280" s="4">
        <v>41895</v>
      </c>
      <c r="B280" s="9" t="s">
        <v>884</v>
      </c>
      <c r="C280" s="9" t="s">
        <v>885</v>
      </c>
      <c r="D280" s="12" t="s">
        <v>894</v>
      </c>
      <c r="E280" s="13" t="s">
        <v>895</v>
      </c>
      <c r="F280" s="14" t="str">
        <f>"B141004581676B                "</f>
        <v xml:space="preserve">B141004581676B                </v>
      </c>
      <c r="N280" s="1"/>
    </row>
    <row r="281" spans="1:14" x14ac:dyDescent="0.15">
      <c r="A281" s="4">
        <v>41895</v>
      </c>
      <c r="B281" s="9" t="s">
        <v>884</v>
      </c>
      <c r="C281" s="9" t="s">
        <v>885</v>
      </c>
      <c r="D281" s="12" t="s">
        <v>896</v>
      </c>
      <c r="E281" s="13" t="s">
        <v>897</v>
      </c>
      <c r="F281" s="14" t="str">
        <f>"B141004582022/                "</f>
        <v xml:space="preserve">B141004582022/                </v>
      </c>
      <c r="N281" s="1"/>
    </row>
    <row r="282" spans="1:14" x14ac:dyDescent="0.15">
      <c r="A282" s="4">
        <v>41895</v>
      </c>
      <c r="B282" s="9" t="s">
        <v>884</v>
      </c>
      <c r="C282" s="9" t="s">
        <v>885</v>
      </c>
      <c r="D282" s="12" t="s">
        <v>898</v>
      </c>
      <c r="E282" s="13" t="s">
        <v>899</v>
      </c>
      <c r="F282" s="14" t="str">
        <f>"B141004581739B                "</f>
        <v xml:space="preserve">B141004581739B                </v>
      </c>
      <c r="N282" s="1"/>
    </row>
    <row r="283" spans="1:14" x14ac:dyDescent="0.15">
      <c r="A283" s="4">
        <v>41895</v>
      </c>
      <c r="B283" s="9" t="s">
        <v>884</v>
      </c>
      <c r="C283" s="9" t="s">
        <v>885</v>
      </c>
      <c r="D283" s="12" t="s">
        <v>900</v>
      </c>
      <c r="E283" s="13" t="s">
        <v>901</v>
      </c>
      <c r="F283" s="14" t="str">
        <f>"B141004581878F                "</f>
        <v xml:space="preserve">B141004581878F                </v>
      </c>
      <c r="N283" s="1"/>
    </row>
    <row r="284" spans="1:14" x14ac:dyDescent="0.15">
      <c r="A284" s="4">
        <v>41895</v>
      </c>
      <c r="B284" s="9" t="s">
        <v>884</v>
      </c>
      <c r="C284" s="9" t="s">
        <v>885</v>
      </c>
      <c r="D284" s="12" t="s">
        <v>902</v>
      </c>
      <c r="E284" s="13" t="s">
        <v>903</v>
      </c>
      <c r="F284" s="14" t="str">
        <f>"B1410045818718                "</f>
        <v xml:space="preserve">B1410045818718                </v>
      </c>
      <c r="N284" s="1"/>
    </row>
    <row r="285" spans="1:14" x14ac:dyDescent="0.15">
      <c r="A285" s="4">
        <v>41895</v>
      </c>
      <c r="B285" s="9" t="s">
        <v>884</v>
      </c>
      <c r="C285" s="9" t="s">
        <v>885</v>
      </c>
      <c r="D285" s="12" t="s">
        <v>904</v>
      </c>
      <c r="E285" s="13" t="s">
        <v>905</v>
      </c>
      <c r="F285" s="14" t="str">
        <f>"B1410045817054                "</f>
        <v xml:space="preserve">B1410045817054                </v>
      </c>
      <c r="N285" s="1"/>
    </row>
    <row r="286" spans="1:14" x14ac:dyDescent="0.15">
      <c r="A286" s="4">
        <v>41895.368032407408</v>
      </c>
      <c r="B286" s="9" t="s">
        <v>906</v>
      </c>
      <c r="C286" s="9" t="s">
        <v>85</v>
      </c>
      <c r="D286" s="12" t="s">
        <v>907</v>
      </c>
      <c r="E286" s="13" t="s">
        <v>908</v>
      </c>
      <c r="F286" s="14" t="str">
        <f>"B141004581978G                "</f>
        <v xml:space="preserve">B141004581978G                </v>
      </c>
      <c r="N286" s="1"/>
    </row>
    <row r="287" spans="1:14" x14ac:dyDescent="0.15">
      <c r="A287" s="4">
        <v>41895.368032407408</v>
      </c>
      <c r="B287" s="9" t="s">
        <v>906</v>
      </c>
      <c r="C287" s="9" t="s">
        <v>85</v>
      </c>
      <c r="D287" s="12" t="s">
        <v>909</v>
      </c>
      <c r="E287" s="13" t="s">
        <v>910</v>
      </c>
      <c r="F287" s="14" t="str">
        <f>"B1410045818167                "</f>
        <v xml:space="preserve">B1410045818167                </v>
      </c>
      <c r="N287" s="1"/>
    </row>
    <row r="288" spans="1:14" x14ac:dyDescent="0.15">
      <c r="A288" s="4">
        <v>41895.368032407408</v>
      </c>
      <c r="B288" s="9" t="s">
        <v>906</v>
      </c>
      <c r="C288" s="9" t="s">
        <v>85</v>
      </c>
      <c r="D288" s="12" t="s">
        <v>911</v>
      </c>
      <c r="E288" s="13" t="s">
        <v>912</v>
      </c>
      <c r="F288" s="14" t="str">
        <f>"B141004581799H                "</f>
        <v xml:space="preserve">B141004581799H                </v>
      </c>
      <c r="N288" s="1"/>
    </row>
    <row r="289" spans="1:14" x14ac:dyDescent="0.15">
      <c r="A289" s="4">
        <v>41895.416956018518</v>
      </c>
      <c r="B289" s="9" t="s">
        <v>913</v>
      </c>
      <c r="C289" s="9" t="s">
        <v>527</v>
      </c>
      <c r="D289" s="12" t="s">
        <v>914</v>
      </c>
      <c r="E289" s="13" t="s">
        <v>915</v>
      </c>
      <c r="F289" s="14" t="str">
        <f>"B141004581985E                "</f>
        <v xml:space="preserve">B141004581985E                </v>
      </c>
      <c r="N289" s="1"/>
    </row>
    <row r="290" spans="1:14" x14ac:dyDescent="0.15">
      <c r="A290" s="4">
        <v>41895.418402777781</v>
      </c>
      <c r="B290" s="9" t="s">
        <v>913</v>
      </c>
      <c r="C290" s="9" t="s">
        <v>527</v>
      </c>
      <c r="D290" s="12" t="s">
        <v>916</v>
      </c>
      <c r="E290" s="13" t="s">
        <v>917</v>
      </c>
      <c r="F290" s="14" t="str">
        <f>"B1410045820182                "</f>
        <v xml:space="preserve">B1410045820182                </v>
      </c>
      <c r="N290" s="1"/>
    </row>
    <row r="291" spans="1:14" x14ac:dyDescent="0.15">
      <c r="A291" s="4">
        <v>41895.422488425924</v>
      </c>
      <c r="B291" s="9" t="s">
        <v>913</v>
      </c>
      <c r="C291" s="9" t="s">
        <v>527</v>
      </c>
      <c r="D291" s="12" t="s">
        <v>918</v>
      </c>
      <c r="E291" s="13" t="s">
        <v>919</v>
      </c>
      <c r="F291" s="14" t="str">
        <f>"B1410045817166                "</f>
        <v xml:space="preserve">B1410045817166                </v>
      </c>
      <c r="N291" s="1"/>
    </row>
    <row r="292" spans="1:14" x14ac:dyDescent="0.15">
      <c r="A292" s="4">
        <v>41896.65693287037</v>
      </c>
      <c r="B292" s="9" t="s">
        <v>920</v>
      </c>
      <c r="C292" s="9" t="s">
        <v>921</v>
      </c>
      <c r="D292" s="12" t="s">
        <v>922</v>
      </c>
      <c r="E292" s="13" t="s">
        <v>923</v>
      </c>
      <c r="F292" s="14" t="str">
        <f>"B1410045819258                "</f>
        <v xml:space="preserve">B1410045819258                </v>
      </c>
      <c r="N292" s="1"/>
    </row>
    <row r="293" spans="1:14" x14ac:dyDescent="0.15">
      <c r="A293" s="4">
        <v>41896.828993055555</v>
      </c>
      <c r="B293" s="9" t="s">
        <v>924</v>
      </c>
      <c r="C293" s="9" t="s">
        <v>94</v>
      </c>
      <c r="D293" s="12" t="s">
        <v>925</v>
      </c>
      <c r="E293" s="13" t="s">
        <v>926</v>
      </c>
      <c r="F293" s="14" t="str">
        <f>"B141004581684A                "</f>
        <v xml:space="preserve">B141004581684A                </v>
      </c>
      <c r="N293" s="1"/>
    </row>
    <row r="294" spans="1:14" x14ac:dyDescent="0.15">
      <c r="A294" s="4">
        <v>41896.830960648149</v>
      </c>
      <c r="B294" s="9" t="s">
        <v>924</v>
      </c>
      <c r="C294" s="9" t="s">
        <v>94</v>
      </c>
      <c r="D294" s="12" t="s">
        <v>927</v>
      </c>
      <c r="E294" s="13" t="s">
        <v>928</v>
      </c>
      <c r="F294" s="14" t="str">
        <f>"B141004581857C                "</f>
        <v xml:space="preserve">B141004581857C                </v>
      </c>
      <c r="N294" s="1"/>
    </row>
    <row r="295" spans="1:14" x14ac:dyDescent="0.15">
      <c r="A295" s="4">
        <v>41897</v>
      </c>
      <c r="B295" s="9" t="s">
        <v>929</v>
      </c>
      <c r="C295" s="9" t="s">
        <v>6</v>
      </c>
      <c r="D295" s="12" t="s">
        <v>930</v>
      </c>
      <c r="E295" s="13" t="s">
        <v>931</v>
      </c>
      <c r="F295" s="14" t="str">
        <f>"B1410045817368                "</f>
        <v xml:space="preserve">B1410045817368                </v>
      </c>
      <c r="N295" s="1"/>
    </row>
    <row r="296" spans="1:14" x14ac:dyDescent="0.15">
      <c r="A296" s="4">
        <v>41897.604074074072</v>
      </c>
      <c r="B296" s="9" t="s">
        <v>932</v>
      </c>
      <c r="C296" s="9" t="s">
        <v>468</v>
      </c>
      <c r="D296" s="12" t="s">
        <v>933</v>
      </c>
      <c r="E296" s="13" t="s">
        <v>934</v>
      </c>
      <c r="F296" s="14" t="str">
        <f>"B141004581858D                "</f>
        <v xml:space="preserve">B141004581858D                </v>
      </c>
      <c r="N296" s="1"/>
    </row>
    <row r="297" spans="1:14" x14ac:dyDescent="0.15">
      <c r="A297" s="4">
        <v>41897.672106481485</v>
      </c>
      <c r="B297" s="9" t="s">
        <v>935</v>
      </c>
      <c r="C297" s="9" t="s">
        <v>1053</v>
      </c>
      <c r="D297" s="12" t="s">
        <v>936</v>
      </c>
      <c r="E297" s="13" t="s">
        <v>937</v>
      </c>
      <c r="F297" s="14" t="str">
        <f>"B1410045817515                "</f>
        <v xml:space="preserve">B1410045817515                </v>
      </c>
      <c r="N297" s="1"/>
    </row>
    <row r="298" spans="1:14" x14ac:dyDescent="0.15">
      <c r="A298" s="4">
        <v>41897.672106481485</v>
      </c>
      <c r="B298" s="9" t="s">
        <v>935</v>
      </c>
      <c r="C298" s="9" t="s">
        <v>1053</v>
      </c>
      <c r="D298" s="12" t="s">
        <v>938</v>
      </c>
      <c r="E298" s="13" t="s">
        <v>939</v>
      </c>
      <c r="F298" s="14" t="str">
        <f>"B1410045819337                "</f>
        <v xml:space="preserve">B1410045819337                </v>
      </c>
      <c r="N298" s="1"/>
    </row>
    <row r="299" spans="1:14" x14ac:dyDescent="0.15">
      <c r="A299" s="4">
        <v>41897.888842592591</v>
      </c>
      <c r="B299" s="9" t="s">
        <v>940</v>
      </c>
      <c r="C299" s="9" t="s">
        <v>941</v>
      </c>
      <c r="D299" s="12" t="s">
        <v>942</v>
      </c>
      <c r="E299" s="13" t="s">
        <v>943</v>
      </c>
      <c r="F299" s="14" t="str">
        <f>"B1410045819427                "</f>
        <v xml:space="preserve">B1410045819427                </v>
      </c>
      <c r="N299" s="1"/>
    </row>
    <row r="300" spans="1:14" x14ac:dyDescent="0.15">
      <c r="A300" s="4">
        <v>41898.507581018515</v>
      </c>
      <c r="B300" s="9" t="s">
        <v>944</v>
      </c>
      <c r="C300" s="9" t="s">
        <v>94</v>
      </c>
      <c r="D300" s="12" t="s">
        <v>945</v>
      </c>
      <c r="E300" s="13" t="s">
        <v>946</v>
      </c>
      <c r="F300" s="14" t="str">
        <f>"B1410045818134                "</f>
        <v xml:space="preserve">B1410045818134                </v>
      </c>
      <c r="N300" s="1"/>
    </row>
    <row r="301" spans="1:14" x14ac:dyDescent="0.15">
      <c r="A301" s="4">
        <v>41898.542175925926</v>
      </c>
      <c r="B301" s="9" t="s">
        <v>947</v>
      </c>
      <c r="C301" s="9" t="s">
        <v>48</v>
      </c>
      <c r="D301" s="12" t="s">
        <v>948</v>
      </c>
      <c r="E301" s="13" t="s">
        <v>949</v>
      </c>
      <c r="F301" s="14" t="str">
        <f>"B1410045818156                "</f>
        <v xml:space="preserve">B1410045818156                </v>
      </c>
      <c r="N301" s="1"/>
    </row>
    <row r="302" spans="1:14" x14ac:dyDescent="0.15">
      <c r="A302" s="4">
        <v>41898.550486111111</v>
      </c>
      <c r="B302" s="9" t="s">
        <v>950</v>
      </c>
      <c r="C302" s="9" t="s">
        <v>94</v>
      </c>
      <c r="D302" s="12" t="s">
        <v>951</v>
      </c>
      <c r="E302" s="13" t="s">
        <v>952</v>
      </c>
      <c r="F302" s="14" t="str">
        <f>"B141004581876D                "</f>
        <v xml:space="preserve">B141004581876D                </v>
      </c>
      <c r="N302" s="1"/>
    </row>
    <row r="303" spans="1:14" x14ac:dyDescent="0.15">
      <c r="A303" s="4">
        <v>41898.686909722222</v>
      </c>
      <c r="B303" s="9" t="s">
        <v>953</v>
      </c>
      <c r="C303" s="9" t="s">
        <v>259</v>
      </c>
      <c r="D303" s="12" t="s">
        <v>954</v>
      </c>
      <c r="E303" s="13" t="s">
        <v>955</v>
      </c>
      <c r="F303" s="14" t="str">
        <f>"B141004581868E                "</f>
        <v xml:space="preserve">B141004581868E                </v>
      </c>
      <c r="N303" s="1"/>
    </row>
    <row r="304" spans="1:14" x14ac:dyDescent="0.15">
      <c r="A304" s="4">
        <v>41898.70821759259</v>
      </c>
      <c r="B304" s="9" t="s">
        <v>956</v>
      </c>
      <c r="C304" s="9" t="s">
        <v>6</v>
      </c>
      <c r="D304" s="12" t="s">
        <v>957</v>
      </c>
      <c r="E304" s="13" t="s">
        <v>958</v>
      </c>
      <c r="F304" s="14" t="str">
        <f>"B1410045818549                "</f>
        <v xml:space="preserve">B1410045818549                </v>
      </c>
      <c r="N304" s="1"/>
    </row>
    <row r="305" spans="1:15" x14ac:dyDescent="0.15">
      <c r="A305" s="4">
        <v>41899.459699074076</v>
      </c>
      <c r="B305" s="9" t="s">
        <v>959</v>
      </c>
      <c r="C305" s="9" t="s">
        <v>193</v>
      </c>
      <c r="D305" s="12" t="s">
        <v>960</v>
      </c>
      <c r="E305" s="13" t="s">
        <v>961</v>
      </c>
      <c r="F305" s="14" t="str">
        <f>"B141004581738A                "</f>
        <v xml:space="preserve">B141004581738A                </v>
      </c>
      <c r="N305" s="1"/>
    </row>
    <row r="306" spans="1:15" x14ac:dyDescent="0.15">
      <c r="A306" s="4">
        <v>41901.963622685187</v>
      </c>
      <c r="B306" s="9" t="s">
        <v>962</v>
      </c>
      <c r="C306" s="9" t="s">
        <v>338</v>
      </c>
      <c r="D306" s="12" t="s">
        <v>963</v>
      </c>
      <c r="E306" s="13" t="s">
        <v>964</v>
      </c>
      <c r="F306" s="14" t="str">
        <f>"B141004581888G                "</f>
        <v xml:space="preserve">B141004581888G                </v>
      </c>
      <c r="N306" s="1"/>
    </row>
    <row r="307" spans="1:15" x14ac:dyDescent="0.15">
      <c r="A307" s="4">
        <v>41902.970879629633</v>
      </c>
      <c r="B307" s="9" t="s">
        <v>965</v>
      </c>
      <c r="C307" s="9" t="s">
        <v>885</v>
      </c>
      <c r="D307" s="12" t="s">
        <v>966</v>
      </c>
      <c r="E307" s="13" t="s">
        <v>967</v>
      </c>
      <c r="F307" s="14" t="str">
        <f>"B1410045819157                "</f>
        <v xml:space="preserve">B1410045819157                </v>
      </c>
      <c r="N307" s="1"/>
    </row>
    <row r="308" spans="1:15" x14ac:dyDescent="0.15">
      <c r="A308" s="4">
        <v>41903.462673611109</v>
      </c>
      <c r="B308" s="9" t="s">
        <v>968</v>
      </c>
      <c r="C308" s="9" t="s">
        <v>259</v>
      </c>
      <c r="D308" s="12" t="s">
        <v>969</v>
      </c>
      <c r="E308" s="13" t="s">
        <v>970</v>
      </c>
      <c r="F308" s="14" t="str">
        <f>"B1410045818639                "</f>
        <v xml:space="preserve">B1410045818639                </v>
      </c>
      <c r="N308" s="1"/>
    </row>
    <row r="309" spans="1:15" x14ac:dyDescent="0.15">
      <c r="A309" s="4">
        <v>41903.881944444445</v>
      </c>
      <c r="B309" s="9" t="s">
        <v>971</v>
      </c>
      <c r="C309" s="9" t="s">
        <v>972</v>
      </c>
      <c r="D309" s="12" t="s">
        <v>973</v>
      </c>
      <c r="E309" s="13" t="s">
        <v>974</v>
      </c>
      <c r="F309" s="14" t="str">
        <f>"B141004581886E                "</f>
        <v xml:space="preserve">B141004581886E                </v>
      </c>
      <c r="N309" s="1"/>
    </row>
    <row r="310" spans="1:15" x14ac:dyDescent="0.15">
      <c r="A310" s="4">
        <v>41883</v>
      </c>
      <c r="B310" s="9" t="s">
        <v>975</v>
      </c>
      <c r="C310" s="9" t="s">
        <v>12</v>
      </c>
      <c r="D310" s="12" t="s">
        <v>976</v>
      </c>
      <c r="E310" s="13" t="s">
        <v>977</v>
      </c>
      <c r="F310" s="14" t="str">
        <f>"B1410045817335                "</f>
        <v xml:space="preserve">B1410045817335                </v>
      </c>
      <c r="N310" s="1"/>
    </row>
    <row r="311" spans="1:15" x14ac:dyDescent="0.15">
      <c r="A311" s="4">
        <v>41904.47755787037</v>
      </c>
      <c r="B311" s="9" t="s">
        <v>978</v>
      </c>
      <c r="C311" s="9" t="s">
        <v>6</v>
      </c>
      <c r="D311" s="12" t="s">
        <v>979</v>
      </c>
      <c r="E311" s="13" t="s">
        <v>980</v>
      </c>
      <c r="F311" s="14" t="str">
        <f>"B141004581779F                "</f>
        <v xml:space="preserve">B141004581779F                </v>
      </c>
      <c r="N311" s="1"/>
    </row>
    <row r="312" spans="1:15" x14ac:dyDescent="0.15">
      <c r="A312" s="4">
        <v>41904.47755787037</v>
      </c>
      <c r="B312" s="9" t="s">
        <v>978</v>
      </c>
      <c r="C312" s="9" t="s">
        <v>6</v>
      </c>
      <c r="D312" s="12" t="s">
        <v>981</v>
      </c>
      <c r="E312" s="13" t="s">
        <v>982</v>
      </c>
      <c r="F312" s="14" t="str">
        <f>"B1410045818268                "</f>
        <v xml:space="preserve">B1410045818268                </v>
      </c>
      <c r="N312" s="1"/>
    </row>
    <row r="313" spans="1:15" x14ac:dyDescent="0.15">
      <c r="A313" s="4">
        <v>41905</v>
      </c>
      <c r="B313" s="9" t="s">
        <v>983</v>
      </c>
      <c r="C313" s="9" t="s">
        <v>6</v>
      </c>
      <c r="D313" s="12" t="s">
        <v>984</v>
      </c>
      <c r="E313" s="13" t="s">
        <v>985</v>
      </c>
      <c r="F313" s="14" t="str">
        <f>"B141004581948D                "</f>
        <v xml:space="preserve">B141004581948D                </v>
      </c>
      <c r="N313" s="1"/>
    </row>
    <row r="314" spans="1:15" x14ac:dyDescent="0.15">
      <c r="A314" s="4">
        <v>41908.51116898148</v>
      </c>
      <c r="B314" s="9" t="s">
        <v>986</v>
      </c>
      <c r="C314" s="9" t="s">
        <v>921</v>
      </c>
      <c r="D314" s="12" t="s">
        <v>987</v>
      </c>
      <c r="E314" s="13" t="s">
        <v>988</v>
      </c>
      <c r="F314" s="14" t="str">
        <f>"B1410045820250                "</f>
        <v xml:space="preserve">B1410045820250                </v>
      </c>
      <c r="N314" s="1"/>
    </row>
    <row r="315" spans="1:15" x14ac:dyDescent="0.15">
      <c r="A315" s="4">
        <v>41909.46234953704</v>
      </c>
      <c r="B315" s="9" t="s">
        <v>989</v>
      </c>
      <c r="C315" s="9" t="s">
        <v>94</v>
      </c>
      <c r="D315" s="12" t="s">
        <v>1044</v>
      </c>
      <c r="E315" s="13" t="s">
        <v>990</v>
      </c>
      <c r="F315" s="14" t="str">
        <f>"B1410045819506                "</f>
        <v xml:space="preserve">B1410045819506                </v>
      </c>
      <c r="H315" s="2"/>
      <c r="I315" s="2"/>
      <c r="J315" s="2"/>
      <c r="K315" s="2"/>
      <c r="L315" s="2"/>
      <c r="M315" s="2"/>
      <c r="O315" s="2"/>
    </row>
    <row r="316" spans="1:15" x14ac:dyDescent="0.15">
      <c r="A316" s="4">
        <v>41909.550254629627</v>
      </c>
      <c r="B316" s="9" t="s">
        <v>991</v>
      </c>
      <c r="C316" s="9" t="s">
        <v>570</v>
      </c>
      <c r="D316" s="12" t="s">
        <v>992</v>
      </c>
      <c r="E316" s="13" t="s">
        <v>993</v>
      </c>
      <c r="F316" s="14" t="str">
        <f>"B141004582012$                "</f>
        <v xml:space="preserve">B141004582012$                </v>
      </c>
      <c r="H316" s="2"/>
      <c r="I316" s="2"/>
      <c r="J316" s="2"/>
      <c r="K316" s="2"/>
      <c r="L316" s="2"/>
      <c r="M316" s="2"/>
      <c r="O316" s="2"/>
    </row>
    <row r="317" spans="1:15" x14ac:dyDescent="0.15">
      <c r="A317" s="4">
        <v>41911.418981481482</v>
      </c>
      <c r="B317" s="9" t="s">
        <v>994</v>
      </c>
      <c r="C317" s="9" t="s">
        <v>338</v>
      </c>
      <c r="D317" s="12" t="s">
        <v>995</v>
      </c>
      <c r="E317" s="13" t="s">
        <v>996</v>
      </c>
      <c r="F317" s="14" t="str">
        <f>"B1410045818224                "</f>
        <v xml:space="preserve">B1410045818224                </v>
      </c>
      <c r="N317" s="1"/>
    </row>
    <row r="318" spans="1:15" x14ac:dyDescent="0.15">
      <c r="A318" s="4">
        <v>41911.418981481482</v>
      </c>
      <c r="B318" s="9" t="s">
        <v>994</v>
      </c>
      <c r="C318" s="9" t="s">
        <v>338</v>
      </c>
      <c r="D318" s="12" t="s">
        <v>997</v>
      </c>
      <c r="E318" s="13" t="s">
        <v>998</v>
      </c>
      <c r="F318" s="14" t="str">
        <f>"B1410045819405                "</f>
        <v xml:space="preserve">B1410045819405                </v>
      </c>
      <c r="N318" s="1"/>
    </row>
    <row r="319" spans="1:15" x14ac:dyDescent="0.15">
      <c r="A319" s="4">
        <v>41912.375601851854</v>
      </c>
      <c r="B319" s="9" t="s">
        <v>999</v>
      </c>
      <c r="C319" s="9" t="s">
        <v>94</v>
      </c>
      <c r="D319" s="12" t="s">
        <v>1000</v>
      </c>
      <c r="E319" s="13" t="s">
        <v>1001</v>
      </c>
      <c r="F319" s="14" t="str">
        <f>"B141004581979H                "</f>
        <v xml:space="preserve">B141004581979H                </v>
      </c>
      <c r="N319" s="1"/>
    </row>
    <row r="320" spans="1:15" x14ac:dyDescent="0.15">
      <c r="A320" s="4">
        <v>41912.375601851854</v>
      </c>
      <c r="B320" s="9" t="s">
        <v>999</v>
      </c>
      <c r="C320" s="9" t="s">
        <v>94</v>
      </c>
      <c r="D320" s="12" t="s">
        <v>1002</v>
      </c>
      <c r="E320" s="13" t="s">
        <v>1003</v>
      </c>
      <c r="F320" s="14" t="str">
        <f>"B141004582011                 "</f>
        <v xml:space="preserve">B141004582011                 </v>
      </c>
      <c r="N320" s="1"/>
    </row>
    <row r="321" spans="1:14" x14ac:dyDescent="0.15">
      <c r="A321" s="4">
        <v>41912.375601851854</v>
      </c>
      <c r="B321" s="9" t="s">
        <v>999</v>
      </c>
      <c r="C321" s="9" t="s">
        <v>94</v>
      </c>
      <c r="D321" s="12" t="s">
        <v>1004</v>
      </c>
      <c r="E321" s="13" t="s">
        <v>1005</v>
      </c>
      <c r="F321" s="14" t="str">
        <f>"B141004581848C                "</f>
        <v xml:space="preserve">B141004581848C                </v>
      </c>
      <c r="N321" s="1"/>
    </row>
    <row r="322" spans="1:14" x14ac:dyDescent="0.15">
      <c r="A322" s="4">
        <v>41912.375601851854</v>
      </c>
      <c r="B322" s="9" t="s">
        <v>999</v>
      </c>
      <c r="C322" s="9" t="s">
        <v>94</v>
      </c>
      <c r="D322" s="12" t="s">
        <v>1006</v>
      </c>
      <c r="E322" s="13" t="s">
        <v>1007</v>
      </c>
      <c r="F322" s="14" t="str">
        <f>"B141004581765A                "</f>
        <v xml:space="preserve">B141004581765A                </v>
      </c>
      <c r="N322" s="1"/>
    </row>
    <row r="323" spans="1:14" x14ac:dyDescent="0.15">
      <c r="A323" s="4">
        <v>41912.375601851854</v>
      </c>
      <c r="B323" s="9" t="s">
        <v>999</v>
      </c>
      <c r="C323" s="9" t="s">
        <v>94</v>
      </c>
      <c r="D323" s="12" t="s">
        <v>1008</v>
      </c>
      <c r="E323" s="13" t="s">
        <v>1009</v>
      </c>
      <c r="F323" s="14" t="str">
        <f>"B1410045819214                "</f>
        <v xml:space="preserve">B1410045819214                </v>
      </c>
      <c r="N323" s="1"/>
    </row>
    <row r="324" spans="1:14" x14ac:dyDescent="0.15">
      <c r="A324" s="4">
        <v>41912.375601851854</v>
      </c>
      <c r="B324" s="9" t="s">
        <v>999</v>
      </c>
      <c r="C324" s="9" t="s">
        <v>94</v>
      </c>
      <c r="D324" s="12" t="s">
        <v>1010</v>
      </c>
      <c r="E324" s="13" t="s">
        <v>1011</v>
      </c>
      <c r="F324" s="14" t="str">
        <f>"B141004581757B                "</f>
        <v xml:space="preserve">B141004581757B                </v>
      </c>
      <c r="N324" s="1"/>
    </row>
    <row r="325" spans="1:14" x14ac:dyDescent="0.15">
      <c r="A325" s="4">
        <v>41916.63658564815</v>
      </c>
      <c r="B325" s="9" t="s">
        <v>1012</v>
      </c>
      <c r="C325" s="9" t="s">
        <v>8</v>
      </c>
      <c r="D325" s="12" t="s">
        <v>1013</v>
      </c>
      <c r="E325" s="13" t="s">
        <v>1014</v>
      </c>
      <c r="F325" s="14" t="str">
        <f>"B141004581887F                "</f>
        <v xml:space="preserve">B141004581887F                </v>
      </c>
      <c r="N325" s="1"/>
    </row>
    <row r="326" spans="1:14" ht="22.5" customHeight="1" x14ac:dyDescent="0.15">
      <c r="A326" s="4">
        <v>41925.911319444444</v>
      </c>
      <c r="B326" s="9" t="s">
        <v>1015</v>
      </c>
      <c r="C326" s="9" t="s">
        <v>48</v>
      </c>
      <c r="D326" s="18" t="s">
        <v>1050</v>
      </c>
      <c r="E326" s="19" t="s">
        <v>1051</v>
      </c>
      <c r="F326" s="14" t="s">
        <v>1052</v>
      </c>
      <c r="N326" s="1"/>
    </row>
    <row r="327" spans="1:14" x14ac:dyDescent="0.15">
      <c r="A327" s="4">
        <v>41928.246655092589</v>
      </c>
      <c r="B327" s="9" t="s">
        <v>93</v>
      </c>
      <c r="C327" s="9" t="s">
        <v>94</v>
      </c>
      <c r="D327" s="12" t="s">
        <v>1016</v>
      </c>
      <c r="E327" s="13" t="s">
        <v>1017</v>
      </c>
      <c r="F327" s="14" t="str">
        <f>"B141004582000-                "</f>
        <v xml:space="preserve">B141004582000-                </v>
      </c>
      <c r="N327" s="1"/>
    </row>
    <row r="328" spans="1:14" x14ac:dyDescent="0.15">
      <c r="A328" s="4">
        <v>41928.246655092589</v>
      </c>
      <c r="B328" s="9" t="s">
        <v>93</v>
      </c>
      <c r="C328" s="9" t="s">
        <v>94</v>
      </c>
      <c r="D328" s="12" t="s">
        <v>1018</v>
      </c>
      <c r="E328" s="13" t="s">
        <v>1019</v>
      </c>
      <c r="F328" s="14" t="str">
        <f>"B141004581997H                "</f>
        <v xml:space="preserve">B141004581997H                </v>
      </c>
      <c r="N328" s="1"/>
    </row>
    <row r="329" spans="1:14" x14ac:dyDescent="0.15">
      <c r="A329" s="4">
        <v>41929.415000000001</v>
      </c>
      <c r="B329" s="9" t="s">
        <v>1020</v>
      </c>
      <c r="C329" s="9" t="s">
        <v>136</v>
      </c>
      <c r="D329" s="12" t="s">
        <v>1021</v>
      </c>
      <c r="E329" s="13" t="s">
        <v>1022</v>
      </c>
      <c r="F329" s="14" t="str">
        <f>"B1410045817313                "</f>
        <v xml:space="preserve">B1410045817313                </v>
      </c>
      <c r="N329" s="1"/>
    </row>
    <row r="330" spans="1:14" x14ac:dyDescent="0.15">
      <c r="A330" s="4">
        <v>41929.732731481483</v>
      </c>
      <c r="B330" s="9" t="s">
        <v>1023</v>
      </c>
      <c r="C330" s="9" t="s">
        <v>921</v>
      </c>
      <c r="D330" s="12" t="s">
        <v>1024</v>
      </c>
      <c r="E330" s="13" t="s">
        <v>1025</v>
      </c>
      <c r="F330" s="14" t="str">
        <f>"B141004581657A                "</f>
        <v xml:space="preserve">B141004581657A                </v>
      </c>
      <c r="N330" s="1"/>
    </row>
    <row r="331" spans="1:14" x14ac:dyDescent="0.15">
      <c r="A331" s="4">
        <v>41930.217152777775</v>
      </c>
      <c r="B331" s="9" t="s">
        <v>1026</v>
      </c>
      <c r="C331" s="9" t="s">
        <v>885</v>
      </c>
      <c r="D331" s="12" t="s">
        <v>1027</v>
      </c>
      <c r="E331" s="13" t="s">
        <v>1028</v>
      </c>
      <c r="F331" s="14" t="str">
        <f>"B1410045818415                "</f>
        <v xml:space="preserve">B1410045818415                </v>
      </c>
      <c r="N331" s="1"/>
    </row>
    <row r="332" spans="1:14" x14ac:dyDescent="0.15">
      <c r="A332" s="4">
        <v>41934.69803240741</v>
      </c>
      <c r="B332" s="9" t="s">
        <v>1029</v>
      </c>
      <c r="C332" s="9" t="s">
        <v>48</v>
      </c>
      <c r="D332" s="12" t="s">
        <v>1045</v>
      </c>
      <c r="E332" s="13" t="s">
        <v>1030</v>
      </c>
      <c r="F332" s="14" t="str">
        <f>"B1410045819247                "</f>
        <v xml:space="preserve">B1410045819247                </v>
      </c>
      <c r="N332" s="1"/>
    </row>
    <row r="333" spans="1:14" x14ac:dyDescent="0.15">
      <c r="A333" s="4">
        <v>41935.790833333333</v>
      </c>
      <c r="B333" s="9" t="s">
        <v>1031</v>
      </c>
      <c r="C333" s="9" t="s">
        <v>452</v>
      </c>
      <c r="D333" s="12" t="s">
        <v>1046</v>
      </c>
      <c r="E333" s="13" t="s">
        <v>1032</v>
      </c>
      <c r="F333" s="14" t="str">
        <f>"B1410045819438                "</f>
        <v xml:space="preserve">B1410045819438                </v>
      </c>
      <c r="N333" s="1"/>
    </row>
    <row r="334" spans="1:14" x14ac:dyDescent="0.15">
      <c r="A334" s="4">
        <v>41938.714918981481</v>
      </c>
      <c r="B334" s="9" t="s">
        <v>1033</v>
      </c>
      <c r="C334" s="9" t="s">
        <v>6</v>
      </c>
      <c r="D334" s="12" t="s">
        <v>1034</v>
      </c>
      <c r="E334" s="13" t="s">
        <v>1035</v>
      </c>
      <c r="F334" s="14" t="str">
        <f>"B141004581892B                "</f>
        <v xml:space="preserve">B141004581892B                </v>
      </c>
      <c r="N334" s="1"/>
    </row>
    <row r="335" spans="1:14" x14ac:dyDescent="0.15">
      <c r="A335" s="4">
        <v>41938.745636574073</v>
      </c>
      <c r="B335" s="9" t="s">
        <v>1036</v>
      </c>
      <c r="C335" s="9" t="s">
        <v>527</v>
      </c>
      <c r="D335" s="12" t="s">
        <v>1037</v>
      </c>
      <c r="E335" s="13" t="s">
        <v>1038</v>
      </c>
      <c r="F335" s="14" t="str">
        <f>"B1410045818505                "</f>
        <v xml:space="preserve">B1410045818505                </v>
      </c>
      <c r="N335" s="1"/>
    </row>
    <row r="336" spans="1:14" x14ac:dyDescent="0.15">
      <c r="A336" s="4">
        <v>41938.745636574073</v>
      </c>
      <c r="B336" s="9" t="s">
        <v>1036</v>
      </c>
      <c r="C336" s="9" t="s">
        <v>527</v>
      </c>
      <c r="D336" s="12" t="s">
        <v>1039</v>
      </c>
      <c r="E336" s="13" t="s">
        <v>1040</v>
      </c>
      <c r="F336" s="14" t="str">
        <f>"B141004581839C                "</f>
        <v xml:space="preserve">B141004581839C                </v>
      </c>
      <c r="N336" s="1"/>
    </row>
    <row r="337" spans="1:14" x14ac:dyDescent="0.15">
      <c r="A337" s="4">
        <v>41938.903148148151</v>
      </c>
      <c r="B337" s="9" t="s">
        <v>1041</v>
      </c>
      <c r="C337" s="9" t="s">
        <v>243</v>
      </c>
      <c r="D337" s="12" t="s">
        <v>1042</v>
      </c>
      <c r="E337" s="13" t="s">
        <v>1043</v>
      </c>
      <c r="F337" s="14" t="str">
        <f>"B1410045819023                "</f>
        <v xml:space="preserve">B1410045819023                </v>
      </c>
      <c r="N337" s="1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2014-11-19T07:46:13Z</dcterms:modified>
</cp:coreProperties>
</file>